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sey\Invoicing\"/>
    </mc:Choice>
  </mc:AlternateContent>
  <bookViews>
    <workbookView xWindow="0" yWindow="0" windowWidth="28800" windowHeight="11850"/>
  </bookViews>
  <sheets>
    <sheet name=" LTSS State Funded Invoice" sheetId="11" r:id="rId1"/>
    <sheet name="Invoice1-All OTH Serv Template" sheetId="9" state="hidden" r:id="rId2"/>
    <sheet name="PCA Refence Sheet" sheetId="12" state="hidden" r:id="rId3"/>
    <sheet name="Lookup - PCA" sheetId="13" state="hidden" r:id="rId4"/>
    <sheet name="LTSS Rates" sheetId="1" state="hidden" r:id="rId5"/>
    <sheet name="Lists" sheetId="6" state="hidden" r:id="rId6"/>
    <sheet name="New Retainer Proc Codes" sheetId="14" state="hidden" r:id="rId7"/>
  </sheets>
  <definedNames>
    <definedName name="_xlnm._FilterDatabase" localSheetId="5" hidden="1">Lists!$B$2:$C$26</definedName>
    <definedName name="_xlnm._FilterDatabase" localSheetId="4" hidden="1">'LTSS Rates'!$A$1:$J$120</definedName>
    <definedName name="_xlnm._FilterDatabase" localSheetId="6" hidden="1">'New Retainer Proc Codes'!$A$1:$I$120</definedName>
    <definedName name="_xlnm.Print_Area" localSheetId="0">' LTSS State Funded Invoice'!$A$1:$C$36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9" l="1"/>
  <c r="M7" i="9"/>
  <c r="M8" i="9"/>
  <c r="M9" i="9"/>
  <c r="M10" i="9"/>
  <c r="M11" i="9"/>
  <c r="M12" i="9"/>
  <c r="M13" i="9"/>
  <c r="M14" i="9"/>
  <c r="L6" i="9"/>
  <c r="L7" i="9"/>
  <c r="L8" i="9"/>
  <c r="L9" i="9"/>
  <c r="L10" i="9"/>
  <c r="L11" i="9"/>
  <c r="L12" i="9"/>
  <c r="L13" i="9"/>
  <c r="L14" i="9"/>
  <c r="J6" i="9"/>
  <c r="J7" i="9"/>
  <c r="J8" i="9"/>
  <c r="J9" i="9"/>
  <c r="J10" i="9"/>
  <c r="J11" i="9"/>
  <c r="J12" i="9"/>
  <c r="J13" i="9"/>
  <c r="J14" i="9"/>
  <c r="H6" i="9"/>
  <c r="H7" i="9"/>
  <c r="H8" i="9"/>
  <c r="H9" i="9"/>
  <c r="H10" i="9"/>
  <c r="H11" i="9"/>
  <c r="H12" i="9"/>
  <c r="H13" i="9"/>
  <c r="H14" i="9"/>
  <c r="H5" i="9"/>
  <c r="E6" i="9"/>
  <c r="E7" i="9"/>
  <c r="E8" i="9"/>
  <c r="E9" i="9"/>
  <c r="U9" i="9" s="1"/>
  <c r="E10" i="9"/>
  <c r="E11" i="9"/>
  <c r="E12" i="9"/>
  <c r="E13" i="9"/>
  <c r="U13" i="9" s="1"/>
  <c r="E14" i="9"/>
  <c r="U14" i="9" s="1"/>
  <c r="E5" i="9"/>
  <c r="U5" i="9" s="1"/>
  <c r="T6" i="9"/>
  <c r="T7" i="9"/>
  <c r="T8" i="9"/>
  <c r="T9" i="9"/>
  <c r="T10" i="9"/>
  <c r="T11" i="9"/>
  <c r="T12" i="9"/>
  <c r="T13" i="9"/>
  <c r="T14" i="9"/>
  <c r="T5" i="9"/>
  <c r="J5" i="9" s="1"/>
  <c r="U6" i="9"/>
  <c r="U7" i="9"/>
  <c r="U8" i="9"/>
  <c r="U10" i="9"/>
  <c r="U11" i="9"/>
  <c r="U12" i="9"/>
  <c r="L5" i="9" l="1"/>
  <c r="M5" i="9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4" i="1"/>
  <c r="I92" i="14"/>
  <c r="H92" i="14"/>
  <c r="F92" i="14"/>
  <c r="E92" i="14"/>
  <c r="I91" i="14"/>
  <c r="H91" i="14"/>
  <c r="F91" i="14"/>
  <c r="E91" i="14"/>
  <c r="I90" i="14"/>
  <c r="H90" i="14"/>
  <c r="F90" i="14"/>
  <c r="E90" i="14"/>
  <c r="I84" i="14"/>
  <c r="F84" i="14"/>
  <c r="I83" i="14"/>
  <c r="F83" i="14"/>
  <c r="I79" i="14"/>
  <c r="F79" i="14"/>
  <c r="I78" i="14"/>
  <c r="F78" i="14"/>
  <c r="I77" i="14"/>
  <c r="F77" i="14"/>
  <c r="H61" i="14"/>
  <c r="E61" i="14"/>
  <c r="H60" i="14"/>
  <c r="E60" i="14"/>
  <c r="H57" i="14"/>
  <c r="E57" i="14"/>
  <c r="H56" i="14"/>
  <c r="E56" i="14"/>
  <c r="I43" i="14"/>
  <c r="F43" i="14"/>
  <c r="I42" i="14"/>
  <c r="F42" i="14"/>
  <c r="H39" i="14"/>
  <c r="E39" i="14"/>
  <c r="H38" i="14"/>
  <c r="E38" i="14"/>
  <c r="H37" i="14"/>
  <c r="E37" i="14"/>
  <c r="H36" i="14"/>
  <c r="E36" i="14"/>
  <c r="H35" i="14"/>
  <c r="E35" i="14"/>
  <c r="H34" i="14"/>
  <c r="E34" i="14"/>
  <c r="H33" i="14"/>
  <c r="E33" i="14"/>
  <c r="H32" i="14"/>
  <c r="E32" i="14"/>
  <c r="H31" i="14"/>
  <c r="E31" i="14"/>
  <c r="H30" i="14"/>
  <c r="E30" i="14"/>
  <c r="H29" i="14"/>
  <c r="E29" i="14"/>
  <c r="H28" i="14"/>
  <c r="E28" i="14"/>
  <c r="H27" i="14"/>
  <c r="E27" i="14"/>
  <c r="H26" i="14"/>
  <c r="E26" i="14"/>
  <c r="H25" i="14"/>
  <c r="E25" i="14"/>
  <c r="H24" i="14"/>
  <c r="E24" i="14"/>
  <c r="H23" i="14"/>
  <c r="E23" i="14"/>
  <c r="H22" i="14"/>
  <c r="E22" i="14"/>
  <c r="H21" i="14"/>
  <c r="E21" i="14"/>
  <c r="H20" i="14"/>
  <c r="E20" i="14"/>
  <c r="J84" i="1" l="1"/>
  <c r="J83" i="1"/>
  <c r="G84" i="1"/>
  <c r="G83" i="1"/>
  <c r="J43" i="1"/>
  <c r="J42" i="1"/>
  <c r="G43" i="1"/>
  <c r="G42" i="1"/>
  <c r="J78" i="1"/>
  <c r="J79" i="1"/>
  <c r="J77" i="1"/>
  <c r="G78" i="1"/>
  <c r="G79" i="1"/>
  <c r="G77" i="1"/>
  <c r="J91" i="1"/>
  <c r="J92" i="1"/>
  <c r="J90" i="1"/>
  <c r="G91" i="1"/>
  <c r="G92" i="1"/>
  <c r="G90" i="1"/>
  <c r="I91" i="1"/>
  <c r="I92" i="1"/>
  <c r="I90" i="1"/>
  <c r="I61" i="1"/>
  <c r="I60" i="1"/>
  <c r="I57" i="1"/>
  <c r="I56" i="1"/>
  <c r="F91" i="1"/>
  <c r="F92" i="1"/>
  <c r="F90" i="1"/>
  <c r="I33" i="1"/>
  <c r="I34" i="1"/>
  <c r="I35" i="1"/>
  <c r="I36" i="1"/>
  <c r="I37" i="1"/>
  <c r="I38" i="1"/>
  <c r="I39" i="1"/>
  <c r="I32" i="1"/>
  <c r="F33" i="1"/>
  <c r="F34" i="1"/>
  <c r="F35" i="1"/>
  <c r="F36" i="1"/>
  <c r="F37" i="1"/>
  <c r="F38" i="1"/>
  <c r="F39" i="1"/>
  <c r="F32" i="1"/>
  <c r="I26" i="1"/>
  <c r="I27" i="1"/>
  <c r="I28" i="1"/>
  <c r="I29" i="1"/>
  <c r="I30" i="1"/>
  <c r="I31" i="1"/>
  <c r="F31" i="1"/>
  <c r="F26" i="1"/>
  <c r="F27" i="1"/>
  <c r="F28" i="1"/>
  <c r="F29" i="1"/>
  <c r="F30" i="1"/>
  <c r="I21" i="1"/>
  <c r="I22" i="1"/>
  <c r="I23" i="1"/>
  <c r="I24" i="1"/>
  <c r="I25" i="1"/>
  <c r="I20" i="1"/>
  <c r="F21" i="1"/>
  <c r="F22" i="1"/>
  <c r="F23" i="1"/>
  <c r="F24" i="1"/>
  <c r="F25" i="1"/>
  <c r="F20" i="1"/>
  <c r="M2" i="9" s="1"/>
  <c r="F61" i="1"/>
  <c r="F60" i="1"/>
  <c r="F57" i="1"/>
  <c r="F56" i="1"/>
</calcChain>
</file>

<file path=xl/sharedStrings.xml><?xml version="1.0" encoding="utf-8"?>
<sst xmlns="http://schemas.openxmlformats.org/spreadsheetml/2006/main" count="1241" uniqueCount="445">
  <si>
    <t>ProcedureCode</t>
  </si>
  <si>
    <t>W5690</t>
  </si>
  <si>
    <t>W5692</t>
  </si>
  <si>
    <t>W5694</t>
  </si>
  <si>
    <t>W5700</t>
  </si>
  <si>
    <t>W5702</t>
  </si>
  <si>
    <t>W5704</t>
  </si>
  <si>
    <t>W5710</t>
  </si>
  <si>
    <t>W5712</t>
  </si>
  <si>
    <t>W5714</t>
  </si>
  <si>
    <t>W5730</t>
  </si>
  <si>
    <t>W5732</t>
  </si>
  <si>
    <t>W5734</t>
  </si>
  <si>
    <t>W5683</t>
  </si>
  <si>
    <t>W5689</t>
  </si>
  <si>
    <t>W5688</t>
  </si>
  <si>
    <t>W5682</t>
  </si>
  <si>
    <t>W5687</t>
  </si>
  <si>
    <t>W5681</t>
  </si>
  <si>
    <t>W8334</t>
  </si>
  <si>
    <t>W8338</t>
  </si>
  <si>
    <t>W8341</t>
  </si>
  <si>
    <t>W8343</t>
  </si>
  <si>
    <t>W5882</t>
  </si>
  <si>
    <t>W5883</t>
  </si>
  <si>
    <t>W5880</t>
  </si>
  <si>
    <t>W5881</t>
  </si>
  <si>
    <t>W5884</t>
  </si>
  <si>
    <t>W5885</t>
  </si>
  <si>
    <t>W5670</t>
  </si>
  <si>
    <t>W5672</t>
  </si>
  <si>
    <t>W5674</t>
  </si>
  <si>
    <t>W5676</t>
  </si>
  <si>
    <t>W5654</t>
  </si>
  <si>
    <t>W5656</t>
  </si>
  <si>
    <t>W5640</t>
  </si>
  <si>
    <t>W5645</t>
  </si>
  <si>
    <t>W5647</t>
  </si>
  <si>
    <t>W5649</t>
  </si>
  <si>
    <t>W5662</t>
  </si>
  <si>
    <t>W5664</t>
  </si>
  <si>
    <t>W5658</t>
  </si>
  <si>
    <t>W5660</t>
  </si>
  <si>
    <t>W5666</t>
  </si>
  <si>
    <t>W5668</t>
  </si>
  <si>
    <t>W5740</t>
  </si>
  <si>
    <t>W5742</t>
  </si>
  <si>
    <t>W5744</t>
  </si>
  <si>
    <t>W5750</t>
  </si>
  <si>
    <t>W5752</t>
  </si>
  <si>
    <t>W5754</t>
  </si>
  <si>
    <t>W5760</t>
  </si>
  <si>
    <t>W5762</t>
  </si>
  <si>
    <t>W5764</t>
  </si>
  <si>
    <t>W5770</t>
  </si>
  <si>
    <t>W5772</t>
  </si>
  <si>
    <t>W5774</t>
  </si>
  <si>
    <t>W5630</t>
  </si>
  <si>
    <t>W5632</t>
  </si>
  <si>
    <t>W5634</t>
  </si>
  <si>
    <t>W5804</t>
  </si>
  <si>
    <t>W5816</t>
  </si>
  <si>
    <t>W5802</t>
  </si>
  <si>
    <t>W5808</t>
  </si>
  <si>
    <t>W5780</t>
  </si>
  <si>
    <t>W5782</t>
  </si>
  <si>
    <t>W5784</t>
  </si>
  <si>
    <t>W5810</t>
  </si>
  <si>
    <t>W5812</t>
  </si>
  <si>
    <t>W5814</t>
  </si>
  <si>
    <t>W2142</t>
  </si>
  <si>
    <t>W2143</t>
  </si>
  <si>
    <t>W2144</t>
  </si>
  <si>
    <t>W5820</t>
  </si>
  <si>
    <t>W5877</t>
  </si>
  <si>
    <t>W5850</t>
  </si>
  <si>
    <t>W5852</t>
  </si>
  <si>
    <t>W5854</t>
  </si>
  <si>
    <t>W5840</t>
  </si>
  <si>
    <t>W5841</t>
  </si>
  <si>
    <t>W5842</t>
  </si>
  <si>
    <t>W5830</t>
  </si>
  <si>
    <t>W5832</t>
  </si>
  <si>
    <t>W5834</t>
  </si>
  <si>
    <t>W5611</t>
  </si>
  <si>
    <t>W5892</t>
  </si>
  <si>
    <t>W5893</t>
  </si>
  <si>
    <t>W5860</t>
  </si>
  <si>
    <t>W5862</t>
  </si>
  <si>
    <t>W5864</t>
  </si>
  <si>
    <t>W5856</t>
  </si>
  <si>
    <t>W5871</t>
  </si>
  <si>
    <t>W5873</t>
  </si>
  <si>
    <t>W5875</t>
  </si>
  <si>
    <t>Assistive Technology and ServicesCP</t>
  </si>
  <si>
    <t>Assistive Technology and ServicesCS</t>
  </si>
  <si>
    <t>Assistive Technology and ServicesFS</t>
  </si>
  <si>
    <t>BSS - Behavioral AssessmentCP</t>
  </si>
  <si>
    <t>BSS - Behavioral AssessmentCS</t>
  </si>
  <si>
    <t>BSS - Behavioral AssessmentFS</t>
  </si>
  <si>
    <t>BSS - Behavioral ConsultationCP</t>
  </si>
  <si>
    <t>BSS - Behavioral ConsultationCS</t>
  </si>
  <si>
    <t>BSS - Behavioral ConsultationFS</t>
  </si>
  <si>
    <t>BSS - Behavioral PlanCP</t>
  </si>
  <si>
    <t>BSS - Behavioral PlanCS</t>
  </si>
  <si>
    <t>BSS - Behavioral PlanFS</t>
  </si>
  <si>
    <t>BSS - Brief Support ImplementationCP</t>
  </si>
  <si>
    <t>BSS - Brief Support ImplementationCS</t>
  </si>
  <si>
    <t>BSS - Brief Support ImplementationFS</t>
  </si>
  <si>
    <t>Camp - Non-Respite (State Only Funded)CP</t>
  </si>
  <si>
    <t>Dedicated Hours Community Living - Enhanced Supports (1:1)CP</t>
  </si>
  <si>
    <t>Dedicated Hours Community Living - Enhanced Supports (2:1)CP</t>
  </si>
  <si>
    <t>Dedicated Hours for Community Living - Group Home (1:1)CP</t>
  </si>
  <si>
    <t>Dedicated Hours for Community Living - Group Home (2:1)CP</t>
  </si>
  <si>
    <t>Dedicated Hours for Supported Living (1:1)CP</t>
  </si>
  <si>
    <t>Dedicated Hours for Supported Living (2:1)CP</t>
  </si>
  <si>
    <t>Employment Services - Discovery Milestone 1CP</t>
  </si>
  <si>
    <t>Employment Services - Discovery Milestone 1CS</t>
  </si>
  <si>
    <t>Employment Services - Discovery Milestone 2CP</t>
  </si>
  <si>
    <t>Employment Services - Discovery Milestone 2CS</t>
  </si>
  <si>
    <t>Employment Services - Discovery Milestone 3CP</t>
  </si>
  <si>
    <t>Employment Services - Discovery Milestone 3CS</t>
  </si>
  <si>
    <t>Employment Services - Job DevelopmentCP</t>
  </si>
  <si>
    <t>Employment Services - Job DevelopmentCS</t>
  </si>
  <si>
    <t>Environmental AssessmentCP</t>
  </si>
  <si>
    <t>Environmental AssessmentCS</t>
  </si>
  <si>
    <t>Environmental AssessmentFS</t>
  </si>
  <si>
    <t>Environmental ModificationCP</t>
  </si>
  <si>
    <t>Environmental ModificationCS</t>
  </si>
  <si>
    <t>Environmental ModificationFS</t>
  </si>
  <si>
    <t>Family and Peer Mentoring SupportsCP</t>
  </si>
  <si>
    <t>Family and Peer Mentoring SupportsCS</t>
  </si>
  <si>
    <t>Family and Peer Mentoring SupportsFS</t>
  </si>
  <si>
    <t>Family Caregiver Training and EmpowermentCP</t>
  </si>
  <si>
    <t>Family Caregiver Training and EmpowermentCS</t>
  </si>
  <si>
    <t>Family Caregiver Training and EmpowermentFS</t>
  </si>
  <si>
    <t>Housing Support ServicesCP</t>
  </si>
  <si>
    <t>Housing Support ServicesCS</t>
  </si>
  <si>
    <t>Housing Support ServicesFS</t>
  </si>
  <si>
    <t>Nursing - Skilled Nursing Services (State Only Funded)CP</t>
  </si>
  <si>
    <t>Other (State Only Funded)CP</t>
  </si>
  <si>
    <t>Participant Ed, Training, and AdvocacyCP</t>
  </si>
  <si>
    <t>Participant Ed, Training, and AdvocacyCS</t>
  </si>
  <si>
    <t>Participant Ed, Training, and AdvocacyFS</t>
  </si>
  <si>
    <t>Personal SupportsCP</t>
  </si>
  <si>
    <t>Personal SupportsCS</t>
  </si>
  <si>
    <t>Personal SupportsFS</t>
  </si>
  <si>
    <t>Remote Support ServicesCP</t>
  </si>
  <si>
    <t>Rent - Individual Support (State Only Funded)CP</t>
  </si>
  <si>
    <t>Shared Living - Level 1CP</t>
  </si>
  <si>
    <t>Shared Living - Level 2CP</t>
  </si>
  <si>
    <t>Shared Living - Level 3CP</t>
  </si>
  <si>
    <t>Support BrokerCP</t>
  </si>
  <si>
    <t>Support BrokerCS</t>
  </si>
  <si>
    <t>Support BrokerFS</t>
  </si>
  <si>
    <t>Transition ServicesCP</t>
  </si>
  <si>
    <t>TransportationCP</t>
  </si>
  <si>
    <t>TransportationCS</t>
  </si>
  <si>
    <t>TransportationFS</t>
  </si>
  <si>
    <t>Vehicle ModificationCP</t>
  </si>
  <si>
    <t>Vehicle ModificationCS</t>
  </si>
  <si>
    <t>Vehicle ModificationFS</t>
  </si>
  <si>
    <t>Service Name w/ Waiver Program</t>
  </si>
  <si>
    <t>Service</t>
  </si>
  <si>
    <t>W5707</t>
  </si>
  <si>
    <t>W5738</t>
  </si>
  <si>
    <t>W5736</t>
  </si>
  <si>
    <t>Unit</t>
  </si>
  <si>
    <t>UPL</t>
  </si>
  <si>
    <t>Milestone</t>
  </si>
  <si>
    <t>Quarter Hour</t>
  </si>
  <si>
    <t>Hour</t>
  </si>
  <si>
    <t>Day</t>
  </si>
  <si>
    <t>Month</t>
  </si>
  <si>
    <t>*These are draft rates subject to change.</t>
  </si>
  <si>
    <t>Nursing - Nurse Case Management and DelegationFS</t>
  </si>
  <si>
    <t>W5799</t>
  </si>
  <si>
    <t>Live In Caregiver SupportsCP</t>
  </si>
  <si>
    <t>LTSS RATE CHART*</t>
  </si>
  <si>
    <t>Version 12/1/19</t>
  </si>
  <si>
    <t>COVID 19 Retainer and Quarantine Rates</t>
  </si>
  <si>
    <t>LTSS ID</t>
  </si>
  <si>
    <t>Standard/Quarantine/Retainer</t>
  </si>
  <si>
    <t>Units</t>
  </si>
  <si>
    <t>Rate</t>
  </si>
  <si>
    <t>Total</t>
  </si>
  <si>
    <t>Waiver</t>
  </si>
  <si>
    <t>Procedure Code</t>
  </si>
  <si>
    <t>Frederick County</t>
  </si>
  <si>
    <t>Montgomery County</t>
  </si>
  <si>
    <t>Charles County</t>
  </si>
  <si>
    <t>Calvert County</t>
  </si>
  <si>
    <t>Premium</t>
  </si>
  <si>
    <t>Allegany County</t>
  </si>
  <si>
    <t>Anne Arundel County</t>
  </si>
  <si>
    <t>Baltimore County</t>
  </si>
  <si>
    <t>Baltimore City</t>
  </si>
  <si>
    <t>Caroline County</t>
  </si>
  <si>
    <t>Carroll County</t>
  </si>
  <si>
    <t>Cecil County</t>
  </si>
  <si>
    <t>Dorchester County</t>
  </si>
  <si>
    <t>Garrett County</t>
  </si>
  <si>
    <t>Harford County</t>
  </si>
  <si>
    <t>Howard County</t>
  </si>
  <si>
    <t>Kent County</t>
  </si>
  <si>
    <t>Queen Anne's County</t>
  </si>
  <si>
    <t>Somerset County</t>
  </si>
  <si>
    <t>St. Mary's County</t>
  </si>
  <si>
    <t>Talbot County</t>
  </si>
  <si>
    <t>Washington County</t>
  </si>
  <si>
    <t>Wicomico County</t>
  </si>
  <si>
    <t>Worcester County</t>
  </si>
  <si>
    <t>County</t>
  </si>
  <si>
    <t>County Type</t>
  </si>
  <si>
    <t>Ref</t>
  </si>
  <si>
    <t>Waiver Type</t>
  </si>
  <si>
    <t>Services</t>
  </si>
  <si>
    <t>Employment Services - Discovery Milestone 1</t>
  </si>
  <si>
    <t>Employment Services - Discovery Milestone 2</t>
  </si>
  <si>
    <t>Employment Services - Discovery Milestone 3</t>
  </si>
  <si>
    <t>Personal Supports</t>
  </si>
  <si>
    <t>Nursing - Nurse Consultation (only Self-Directed)CP</t>
  </si>
  <si>
    <t>Nursing - Nurse Consultation (only Self-Directed)CS</t>
  </si>
  <si>
    <t>CP</t>
  </si>
  <si>
    <t>FS</t>
  </si>
  <si>
    <t>CS</t>
  </si>
  <si>
    <t>No Proc Code</t>
  </si>
  <si>
    <t>Standard</t>
  </si>
  <si>
    <t>Retainer</t>
  </si>
  <si>
    <r>
      <t xml:space="preserve">County </t>
    </r>
    <r>
      <rPr>
        <b/>
        <sz val="8"/>
        <color theme="1"/>
        <rFont val="Calibri"/>
        <family val="2"/>
        <scheme val="minor"/>
      </rPr>
      <t>(Individual's Residence)</t>
    </r>
  </si>
  <si>
    <t xml:space="preserve">Type </t>
  </si>
  <si>
    <t>Rate Type</t>
  </si>
  <si>
    <t>Non-Premium</t>
  </si>
  <si>
    <t>Standard Non-Premium Rate</t>
  </si>
  <si>
    <t>Retainer Non-Premium Rate</t>
  </si>
  <si>
    <t>Service + Waiver</t>
  </si>
  <si>
    <t>Standard Premium Rate</t>
  </si>
  <si>
    <t>Retainer Premium Rate</t>
  </si>
  <si>
    <t>State Funded</t>
  </si>
  <si>
    <t>Prince George’s County</t>
  </si>
  <si>
    <t>Do not delete: Lookup Support: to hide</t>
  </si>
  <si>
    <t>Invoice Date (MM/DD/YYYY)</t>
  </si>
  <si>
    <t>State Fiscal Year (for Invoice Charges)</t>
  </si>
  <si>
    <t>Provider Name</t>
  </si>
  <si>
    <t>Provider #</t>
  </si>
  <si>
    <t>Provider Address</t>
  </si>
  <si>
    <t>Provider Phone</t>
  </si>
  <si>
    <t>Federal ID #</t>
  </si>
  <si>
    <t>PCA Code</t>
  </si>
  <si>
    <t>Invoice Amount</t>
  </si>
  <si>
    <t xml:space="preserve"> </t>
  </si>
  <si>
    <t>201 West Preston Street Baltimore, Maryland 21201</t>
  </si>
  <si>
    <t>All Other Services - Invoice</t>
  </si>
  <si>
    <t>PCA BY WAIVER TYPE</t>
  </si>
  <si>
    <t>SERVICE</t>
  </si>
  <si>
    <t>NA</t>
  </si>
  <si>
    <t>Career Exploration Facility Based</t>
  </si>
  <si>
    <t>Career Exploration Large Group</t>
  </si>
  <si>
    <t>Career Exploration Small Group</t>
  </si>
  <si>
    <t>Community Development Services 1:1 Staffing</t>
  </si>
  <si>
    <t>Community Development Services 2:1 Staffing</t>
  </si>
  <si>
    <t>Community Development Services - Group 2-4</t>
  </si>
  <si>
    <t>Community Development Services - Group 1-4</t>
  </si>
  <si>
    <t>Day Habilitation 1:1 Staffing</t>
  </si>
  <si>
    <t>Day Habilitation 2:1 Staffing</t>
  </si>
  <si>
    <t>Day Habilitation Large Group</t>
  </si>
  <si>
    <t>Day Habilitation Small Group</t>
  </si>
  <si>
    <t>Employment Services - Coworker Employment Support</t>
  </si>
  <si>
    <t>Employment Services - Customized Self Employment</t>
  </si>
  <si>
    <t>Employment Services Follow Along Supports</t>
  </si>
  <si>
    <t>Employment Services Ongoing Job Supports</t>
  </si>
  <si>
    <t>Nursing Health Case Management &amp; Delegation</t>
  </si>
  <si>
    <t>Personal Supports Enhanced</t>
  </si>
  <si>
    <t>Respite Care (Camp)</t>
  </si>
  <si>
    <t>Respite Care Day</t>
  </si>
  <si>
    <t>Respite Care Hour</t>
  </si>
  <si>
    <t>Provider Certification</t>
  </si>
  <si>
    <t xml:space="preserve">*I certify by my signature that the data completed in this invoice is accurate, represents services and/or costs provided, and does not represent any claims previously billed. </t>
  </si>
  <si>
    <t>Signature of Provider Representative</t>
  </si>
  <si>
    <t>Name</t>
  </si>
  <si>
    <t>Title</t>
  </si>
  <si>
    <t>Date</t>
  </si>
  <si>
    <t>Phone</t>
  </si>
  <si>
    <t>Email</t>
  </si>
  <si>
    <t>Note to User: Only Update the Shaded Cells</t>
  </si>
  <si>
    <t>P309</t>
  </si>
  <si>
    <t>P324</t>
  </si>
  <si>
    <t>P332</t>
  </si>
  <si>
    <t>P306</t>
  </si>
  <si>
    <t>P321</t>
  </si>
  <si>
    <t>P303</t>
  </si>
  <si>
    <t>P320</t>
  </si>
  <si>
    <t>P307</t>
  </si>
  <si>
    <t>P322</t>
  </si>
  <si>
    <t>P330</t>
  </si>
  <si>
    <t>P311</t>
  </si>
  <si>
    <t>P326</t>
  </si>
  <si>
    <t>P334</t>
  </si>
  <si>
    <t xml:space="preserve">Community Pathways </t>
  </si>
  <si>
    <t xml:space="preserve">Community Supports </t>
  </si>
  <si>
    <t xml:space="preserve">Family Supports </t>
  </si>
  <si>
    <t>Isolate Non-Premium Rate</t>
  </si>
  <si>
    <t>Isolate Premium Rate</t>
  </si>
  <si>
    <t>Isolate</t>
  </si>
  <si>
    <t>Community Development Services 1:1 StaffingCP</t>
  </si>
  <si>
    <t>Community Development Services 1:1 StaffingCS</t>
  </si>
  <si>
    <t>Community Development Services 2:1 StaffingCP</t>
  </si>
  <si>
    <t>Community Development Services 2:1 StaffingCS</t>
  </si>
  <si>
    <t>Career Exploration Facility BasedCP</t>
  </si>
  <si>
    <t>Career Exploration Facility BasedCS</t>
  </si>
  <si>
    <t>Career Exploration Large GroupCS</t>
  </si>
  <si>
    <t>Career Exploration Large GroupCP</t>
  </si>
  <si>
    <t>Career Exploration Small GroupCS</t>
  </si>
  <si>
    <t>Career Exploration Small GroupCP</t>
  </si>
  <si>
    <t>Community Development Services - Group 2-4CP</t>
  </si>
  <si>
    <t>Community Development Services - Group 2-4CS</t>
  </si>
  <si>
    <t>Day Habilitation 1:1 StaffingCP</t>
  </si>
  <si>
    <t>Day Habilitation 1:1 StaffingCS</t>
  </si>
  <si>
    <t>Day Habilitation 2:1 StaffingCP</t>
  </si>
  <si>
    <t>Day Habilitation 2:1 StaffingCS</t>
  </si>
  <si>
    <t>Day Habilitation Large GroupCP</t>
  </si>
  <si>
    <t>Day Habilitation Large GroupCS</t>
  </si>
  <si>
    <t>Day Habilitation Small GroupCP</t>
  </si>
  <si>
    <t>Day Habilitation Small GroupCS</t>
  </si>
  <si>
    <t>Employment Services - Customized Self EmploymentCP</t>
  </si>
  <si>
    <t>Employment Services - Customized Self EmploymentCS</t>
  </si>
  <si>
    <t>Employment Services Follow Along SupportsCP</t>
  </si>
  <si>
    <t>Employment Services Follow Along SupportsCS</t>
  </si>
  <si>
    <t>Employment Services Ongoing Job SupportsCP</t>
  </si>
  <si>
    <t>Employment Services Ongoing Job SupportsCS</t>
  </si>
  <si>
    <t>Nursing Health Case Management &amp; DelegationCP</t>
  </si>
  <si>
    <t>Nursing Health Case Management &amp; DelegationCS</t>
  </si>
  <si>
    <t>Nursing Health Case ManagementCP</t>
  </si>
  <si>
    <t>Nursing Health Case ManagementCS</t>
  </si>
  <si>
    <t>Personal Supports EnhancedCP</t>
  </si>
  <si>
    <t>Personal Supports EnhancedCS</t>
  </si>
  <si>
    <t>Personal Supports EnhancedFS</t>
  </si>
  <si>
    <t>Respite Care (Camp)CP</t>
  </si>
  <si>
    <t>Respite Care (Camp)CS</t>
  </si>
  <si>
    <t>Respite Care (Camp)FS</t>
  </si>
  <si>
    <t>Respite Care DayCP</t>
  </si>
  <si>
    <t>Respite Care DayCS</t>
  </si>
  <si>
    <t>Respite Care DayFS</t>
  </si>
  <si>
    <t>Respite Care HourCP</t>
  </si>
  <si>
    <t>Respite Care HourCS</t>
  </si>
  <si>
    <t>Respite Care HourFS</t>
  </si>
  <si>
    <t>Employment Services - Coworker Employment SupportCP</t>
  </si>
  <si>
    <t>Employment Services - Coworker Employment SupportCS</t>
  </si>
  <si>
    <t>Nursing Health Case Management</t>
  </si>
  <si>
    <t>CODE</t>
  </si>
  <si>
    <t>Unit of Service</t>
  </si>
  <si>
    <t>CONCAT lookup</t>
  </si>
  <si>
    <t xml:space="preserve">Career Exploration Facility BasedCommunity Pathways </t>
  </si>
  <si>
    <t xml:space="preserve">Career Exploration Large GroupCommunity Pathways </t>
  </si>
  <si>
    <t xml:space="preserve">Career Exploration Small GroupCommunity Pathways </t>
  </si>
  <si>
    <t xml:space="preserve">Community Development Services 1:1 StaffingCommunity Pathways </t>
  </si>
  <si>
    <t xml:space="preserve">Community Development Services 2:1 StaffingCommunity Pathways </t>
  </si>
  <si>
    <t xml:space="preserve">Community Development Services - Group 2-4Community Pathways </t>
  </si>
  <si>
    <t xml:space="preserve">Community Development Services - Group 1-4Community Pathways </t>
  </si>
  <si>
    <t xml:space="preserve">Day Habilitation 1:1 StaffingCommunity Pathways </t>
  </si>
  <si>
    <t xml:space="preserve">Day Habilitation 2:1 StaffingCommunity Pathways </t>
  </si>
  <si>
    <t xml:space="preserve">Day Habilitation Large GroupCommunity Pathways </t>
  </si>
  <si>
    <t xml:space="preserve">Day Habilitation Small GroupCommunity Pathways </t>
  </si>
  <si>
    <t xml:space="preserve">Employment Services - Coworker Employment SupportCommunity Pathways </t>
  </si>
  <si>
    <t xml:space="preserve">Employment Services - Customized Self EmploymentCommunity Pathways </t>
  </si>
  <si>
    <t xml:space="preserve">Employment Services - Discovery Milestone 1Community Pathways </t>
  </si>
  <si>
    <t xml:space="preserve">Employment Services - Discovery Milestone 2Community Pathways </t>
  </si>
  <si>
    <t xml:space="preserve">Employment Services - Discovery Milestone 3Community Pathways </t>
  </si>
  <si>
    <t xml:space="preserve">Employment Services Follow Along SupportsCommunity Pathways </t>
  </si>
  <si>
    <t xml:space="preserve">Employment Services Ongoing Job SupportsCommunity Pathways </t>
  </si>
  <si>
    <t xml:space="preserve">Nursing Health Case Management &amp; DelegationCommunity Pathways </t>
  </si>
  <si>
    <t xml:space="preserve">Nursing Health Case ManagementCommunity Pathways </t>
  </si>
  <si>
    <t xml:space="preserve">Personal SupportsCommunity Pathways </t>
  </si>
  <si>
    <t xml:space="preserve">Personal Supports EnhancedCommunity Pathways </t>
  </si>
  <si>
    <t xml:space="preserve">Respite Care (Camp)Community Pathways </t>
  </si>
  <si>
    <t xml:space="preserve">Respite Care DayCommunity Pathways </t>
  </si>
  <si>
    <t xml:space="preserve">Respite Care HourCommunity Pathways </t>
  </si>
  <si>
    <t xml:space="preserve">Career Exploration Facility BasedCommunity Supports </t>
  </si>
  <si>
    <t xml:space="preserve">Career Exploration Large GroupCommunity Supports </t>
  </si>
  <si>
    <t xml:space="preserve">Career Exploration Small GroupCommunity Supports </t>
  </si>
  <si>
    <t xml:space="preserve">Community Development Services 1:1 StaffingCommunity Supports </t>
  </si>
  <si>
    <t xml:space="preserve">Community Development Services 2:1 StaffingCommunity Supports </t>
  </si>
  <si>
    <t xml:space="preserve">Community Development Services - Group 2-4Community Supports </t>
  </si>
  <si>
    <t xml:space="preserve">Community Development Services - Group 1-4Community Supports </t>
  </si>
  <si>
    <t xml:space="preserve">Day Habilitation 1:1 StaffingCommunity Supports </t>
  </si>
  <si>
    <t xml:space="preserve">Day Habilitation 2:1 StaffingCommunity Supports </t>
  </si>
  <si>
    <t xml:space="preserve">Day Habilitation Large GroupCommunity Supports </t>
  </si>
  <si>
    <t xml:space="preserve">Day Habilitation Small GroupCommunity Supports </t>
  </si>
  <si>
    <t xml:space="preserve">Employment Services - Coworker Employment SupportCommunity Supports </t>
  </si>
  <si>
    <t xml:space="preserve">Employment Services - Customized Self EmploymentCommunity Supports </t>
  </si>
  <si>
    <t xml:space="preserve">Employment Services - Discovery Milestone 1Community Supports </t>
  </si>
  <si>
    <t xml:space="preserve">Employment Services - Discovery Milestone 2Community Supports </t>
  </si>
  <si>
    <t xml:space="preserve">Employment Services - Discovery Milestone 3Community Supports </t>
  </si>
  <si>
    <t xml:space="preserve">Employment Services Follow Along SupportsCommunity Supports </t>
  </si>
  <si>
    <t xml:space="preserve">Employment Services Ongoing Job SupportsCommunity Supports </t>
  </si>
  <si>
    <t xml:space="preserve">Nursing Health Case Management &amp; DelegationCommunity Supports </t>
  </si>
  <si>
    <t xml:space="preserve">Nursing Health Case ManagementCommunity Supports </t>
  </si>
  <si>
    <t xml:space="preserve">Personal SupportsCommunity Supports </t>
  </si>
  <si>
    <t xml:space="preserve">Personal Supports EnhancedCommunity Supports </t>
  </si>
  <si>
    <t xml:space="preserve">Respite Care (Camp)Community Supports </t>
  </si>
  <si>
    <t xml:space="preserve">Respite Care DayCommunity Supports </t>
  </si>
  <si>
    <t xml:space="preserve">Respite Care HourCommunity Supports </t>
  </si>
  <si>
    <t xml:space="preserve">Career Exploration Facility BasedFamily Supports </t>
  </si>
  <si>
    <t xml:space="preserve">Career Exploration Large GroupFamily Supports </t>
  </si>
  <si>
    <t xml:space="preserve">Career Exploration Small GroupFamily Supports </t>
  </si>
  <si>
    <t xml:space="preserve">Community Development Services 1:1 StaffingFamily Supports </t>
  </si>
  <si>
    <t xml:space="preserve">Community Development Services 2:1 StaffingFamily Supports </t>
  </si>
  <si>
    <t xml:space="preserve">Community Development Services - Group 2-4Family Supports </t>
  </si>
  <si>
    <t xml:space="preserve">Community Development Services - Group 1-4Family Supports </t>
  </si>
  <si>
    <t xml:space="preserve">Day Habilitation 1:1 StaffingFamily Supports </t>
  </si>
  <si>
    <t xml:space="preserve">Day Habilitation 2:1 StaffingFamily Supports </t>
  </si>
  <si>
    <t xml:space="preserve">Day Habilitation Large GroupFamily Supports </t>
  </si>
  <si>
    <t xml:space="preserve">Day Habilitation Small GroupFamily Supports </t>
  </si>
  <si>
    <t xml:space="preserve">Employment Services - Coworker Employment SupportFamily Supports </t>
  </si>
  <si>
    <t xml:space="preserve">Employment Services - Customized Self EmploymentFamily Supports </t>
  </si>
  <si>
    <t xml:space="preserve">Employment Services - Discovery Milestone 1Family Supports </t>
  </si>
  <si>
    <t xml:space="preserve">Employment Services - Discovery Milestone 2Family Supports </t>
  </si>
  <si>
    <t xml:space="preserve">Employment Services - Discovery Milestone 3Family Supports </t>
  </si>
  <si>
    <t xml:space="preserve">Employment Services Follow Along SupportsFamily Supports </t>
  </si>
  <si>
    <t xml:space="preserve">Employment Services Ongoing Job SupportsFamily Supports </t>
  </si>
  <si>
    <t xml:space="preserve">Nursing Health Case Management &amp; DelegationFamily Supports </t>
  </si>
  <si>
    <t xml:space="preserve">Nursing Health Case ManagementFamily Supports </t>
  </si>
  <si>
    <t xml:space="preserve">Personal SupportsFamily Supports </t>
  </si>
  <si>
    <t xml:space="preserve">Personal Supports EnhancedFamily Supports </t>
  </si>
  <si>
    <t xml:space="preserve">Respite Care (Camp)Family Supports </t>
  </si>
  <si>
    <t xml:space="preserve">Respite Care DayFamily Supports </t>
  </si>
  <si>
    <t xml:space="preserve">Respite Care HourFamily Supports </t>
  </si>
  <si>
    <t>Retainer Proc Code</t>
  </si>
  <si>
    <t>W1953</t>
  </si>
  <si>
    <t>W1954</t>
  </si>
  <si>
    <t>W1959</t>
  </si>
  <si>
    <t>W1966</t>
  </si>
  <si>
    <t>W1967</t>
  </si>
  <si>
    <t>W1968</t>
  </si>
  <si>
    <t>W1969</t>
  </si>
  <si>
    <t>W1976</t>
  </si>
  <si>
    <t>W1977</t>
  </si>
  <si>
    <t>W1978</t>
  </si>
  <si>
    <t>New Retainer ProcedureCode</t>
  </si>
  <si>
    <t>DDA Approval Signature</t>
  </si>
  <si>
    <t>P340</t>
  </si>
  <si>
    <t>Supported Living</t>
  </si>
  <si>
    <t>P302</t>
  </si>
  <si>
    <t>LTSS Services</t>
  </si>
  <si>
    <t>DDA LTSS State Funded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</si>
</sst>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6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3"/>
      <name val="Times New Roman"/>
      <family val="1"/>
    </font>
    <font>
      <b/>
      <sz val="12"/>
      <color rgb="FF262626"/>
      <name val="Times New Roman"/>
      <family val="1"/>
    </font>
    <font>
      <b/>
      <sz val="14"/>
      <color theme="3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11"/>
      <color rgb="FF26262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25">
    <xf numFmtId="0" fontId="0" fillId="0" borderId="0" xfId="0"/>
    <xf numFmtId="44" fontId="0" fillId="0" borderId="1" xfId="0" applyNumberFormat="1" applyFill="1" applyBorder="1"/>
    <xf numFmtId="44" fontId="2" fillId="0" borderId="5" xfId="0" applyNumberFormat="1" applyFont="1" applyFill="1" applyBorder="1"/>
    <xf numFmtId="44" fontId="2" fillId="0" borderId="6" xfId="0" applyNumberFormat="1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3" xfId="0" applyFont="1" applyFill="1" applyBorder="1"/>
    <xf numFmtId="0" fontId="0" fillId="0" borderId="1" xfId="0" applyFill="1" applyBorder="1"/>
    <xf numFmtId="0" fontId="2" fillId="0" borderId="11" xfId="0" applyFont="1" applyFill="1" applyBorder="1"/>
    <xf numFmtId="0" fontId="0" fillId="0" borderId="7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0" applyNumberFormat="1" applyFill="1"/>
    <xf numFmtId="44" fontId="2" fillId="0" borderId="12" xfId="0" applyNumberFormat="1" applyFont="1" applyFill="1" applyBorder="1"/>
    <xf numFmtId="0" fontId="2" fillId="0" borderId="0" xfId="0" applyFont="1" applyFill="1"/>
    <xf numFmtId="0" fontId="2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7" xfId="0" applyFill="1" applyBorder="1"/>
    <xf numFmtId="0" fontId="14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13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Border="1"/>
    <xf numFmtId="0" fontId="11" fillId="0" borderId="0" xfId="0" applyFont="1"/>
    <xf numFmtId="0" fontId="12" fillId="0" borderId="0" xfId="2" applyFont="1" applyBorder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7" fillId="2" borderId="14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44" fontId="2" fillId="2" borderId="13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44" fontId="4" fillId="2" borderId="0" xfId="0" applyNumberFormat="1" applyFont="1" applyFill="1" applyAlignment="1" applyProtection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/>
    <xf numFmtId="0" fontId="0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12" fillId="0" borderId="0" xfId="0" applyFont="1"/>
    <xf numFmtId="0" fontId="11" fillId="0" borderId="13" xfId="0" applyFont="1" applyBorder="1"/>
    <xf numFmtId="0" fontId="11" fillId="0" borderId="0" xfId="0" applyFont="1" applyAlignment="1">
      <alignment horizontal="left"/>
    </xf>
    <xf numFmtId="0" fontId="11" fillId="0" borderId="17" xfId="0" applyFont="1" applyBorder="1" applyProtection="1">
      <protection locked="0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17" xfId="0" applyNumberFormat="1" applyFont="1" applyBorder="1" applyAlignment="1" applyProtection="1">
      <alignment horizontal="left"/>
      <protection locked="0"/>
    </xf>
    <xf numFmtId="0" fontId="17" fillId="0" borderId="17" xfId="4" applyFont="1" applyBorder="1" applyProtection="1">
      <protection locked="0"/>
    </xf>
    <xf numFmtId="14" fontId="0" fillId="0" borderId="17" xfId="0" applyNumberFormat="1" applyFont="1" applyBorder="1" applyAlignment="1" applyProtection="1">
      <alignment horizontal="left"/>
      <protection locked="0"/>
    </xf>
    <xf numFmtId="0" fontId="0" fillId="0" borderId="15" xfId="0" applyFont="1" applyBorder="1" applyAlignment="1" applyProtection="1">
      <alignment horizontal="left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44" fontId="2" fillId="5" borderId="15" xfId="0" applyNumberFormat="1" applyFont="1" applyFill="1" applyBorder="1" applyProtection="1"/>
    <xf numFmtId="0" fontId="0" fillId="0" borderId="13" xfId="0" applyFont="1" applyBorder="1" applyAlignment="1" applyProtection="1">
      <alignment horizontal="center"/>
      <protection locked="0"/>
    </xf>
    <xf numFmtId="0" fontId="0" fillId="2" borderId="19" xfId="0" applyFont="1" applyFill="1" applyBorder="1" applyAlignment="1"/>
    <xf numFmtId="0" fontId="3" fillId="2" borderId="19" xfId="0" applyFont="1" applyFill="1" applyBorder="1" applyAlignment="1"/>
    <xf numFmtId="0" fontId="2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44" fontId="0" fillId="2" borderId="1" xfId="0" applyNumberFormat="1" applyFill="1" applyBorder="1"/>
    <xf numFmtId="0" fontId="0" fillId="2" borderId="9" xfId="0" applyFill="1" applyBorder="1" applyAlignment="1">
      <alignment horizontal="center"/>
    </xf>
    <xf numFmtId="0" fontId="0" fillId="2" borderId="8" xfId="0" applyFill="1" applyBorder="1"/>
    <xf numFmtId="0" fontId="0" fillId="2" borderId="2" xfId="0" applyFill="1" applyBorder="1"/>
    <xf numFmtId="44" fontId="0" fillId="2" borderId="2" xfId="0" applyNumberFormat="1" applyFill="1" applyBorder="1"/>
    <xf numFmtId="0" fontId="0" fillId="0" borderId="0" xfId="0" applyAlignment="1">
      <alignment horizontal="center"/>
    </xf>
    <xf numFmtId="44" fontId="0" fillId="0" borderId="0" xfId="0" applyNumberFormat="1"/>
    <xf numFmtId="0" fontId="2" fillId="0" borderId="11" xfId="0" applyFont="1" applyBorder="1"/>
    <xf numFmtId="0" fontId="2" fillId="0" borderId="3" xfId="0" applyFont="1" applyBorder="1"/>
    <xf numFmtId="0" fontId="2" fillId="0" borderId="10" xfId="0" applyFont="1" applyBorder="1" applyAlignment="1">
      <alignment horizontal="center"/>
    </xf>
    <xf numFmtId="44" fontId="2" fillId="0" borderId="5" xfId="0" applyNumberFormat="1" applyFont="1" applyBorder="1"/>
    <xf numFmtId="44" fontId="2" fillId="0" borderId="12" xfId="0" applyNumberFormat="1" applyFont="1" applyBorder="1"/>
    <xf numFmtId="44" fontId="2" fillId="0" borderId="6" xfId="0" applyNumberFormat="1" applyFont="1" applyBorder="1"/>
    <xf numFmtId="0" fontId="0" fillId="0" borderId="7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44" fontId="0" fillId="0" borderId="1" xfId="0" applyNumberFormat="1" applyBorder="1"/>
    <xf numFmtId="0" fontId="0" fillId="7" borderId="7" xfId="0" applyFill="1" applyBorder="1"/>
    <xf numFmtId="0" fontId="0" fillId="7" borderId="1" xfId="0" applyFill="1" applyBorder="1"/>
    <xf numFmtId="0" fontId="0" fillId="7" borderId="4" xfId="0" applyFill="1" applyBorder="1" applyAlignment="1">
      <alignment horizontal="center"/>
    </xf>
    <xf numFmtId="44" fontId="0" fillId="7" borderId="1" xfId="0" applyNumberFormat="1" applyFill="1" applyBorder="1"/>
    <xf numFmtId="0" fontId="0" fillId="0" borderId="8" xfId="0" applyBorder="1"/>
    <xf numFmtId="0" fontId="0" fillId="0" borderId="2" xfId="0" applyBorder="1"/>
    <xf numFmtId="0" fontId="0" fillId="0" borderId="9" xfId="0" applyBorder="1" applyAlignment="1">
      <alignment horizontal="center"/>
    </xf>
    <xf numFmtId="44" fontId="0" fillId="0" borderId="2" xfId="0" applyNumberFormat="1" applyBorder="1"/>
    <xf numFmtId="0" fontId="0" fillId="6" borderId="4" xfId="0" applyFill="1" applyBorder="1" applyAlignment="1">
      <alignment horizontal="center"/>
    </xf>
    <xf numFmtId="0" fontId="12" fillId="5" borderId="0" xfId="0" applyFont="1" applyFill="1" applyBorder="1" applyAlignment="1">
      <alignment horizontal="left"/>
    </xf>
    <xf numFmtId="0" fontId="0" fillId="2" borderId="13" xfId="0" applyFill="1" applyBorder="1" applyAlignment="1" applyProtection="1">
      <alignment horizontal="center"/>
      <protection locked="0" hidden="1"/>
    </xf>
    <xf numFmtId="0" fontId="0" fillId="2" borderId="13" xfId="0" applyFill="1" applyBorder="1" applyAlignment="1" applyProtection="1">
      <alignment horizontal="center" wrapText="1"/>
      <protection locked="0" hidden="1"/>
    </xf>
    <xf numFmtId="44" fontId="1" fillId="2" borderId="13" xfId="1" applyFont="1" applyFill="1" applyBorder="1" applyAlignment="1" applyProtection="1">
      <alignment horizontal="center"/>
      <protection locked="0" hidden="1"/>
    </xf>
    <xf numFmtId="44" fontId="2" fillId="2" borderId="13" xfId="0" applyNumberFormat="1" applyFont="1" applyFill="1" applyBorder="1" applyAlignment="1" applyProtection="1">
      <alignment horizontal="center"/>
      <protection hidden="1"/>
    </xf>
    <xf numFmtId="0" fontId="0" fillId="0" borderId="20" xfId="0" applyFont="1" applyFill="1" applyBorder="1" applyAlignment="1"/>
    <xf numFmtId="0" fontId="0" fillId="0" borderId="19" xfId="0" applyFont="1" applyFill="1" applyBorder="1" applyAlignment="1"/>
    <xf numFmtId="0" fontId="2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  <xf numFmtId="0" fontId="13" fillId="0" borderId="0" xfId="3" applyFont="1" applyAlignment="1">
      <alignment horizontal="center" wrapText="1"/>
    </xf>
    <xf numFmtId="0" fontId="15" fillId="0" borderId="0" xfId="3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 applyProtection="1">
      <protection locked="0"/>
    </xf>
    <xf numFmtId="0" fontId="0" fillId="0" borderId="0" xfId="0" applyAlignment="1"/>
    <xf numFmtId="0" fontId="0" fillId="0" borderId="17" xfId="0" applyBorder="1" applyAlignment="1"/>
    <xf numFmtId="0" fontId="2" fillId="0" borderId="19" xfId="0" applyFont="1" applyBorder="1" applyAlignment="1">
      <alignment horizontal="center"/>
    </xf>
    <xf numFmtId="0" fontId="13" fillId="0" borderId="0" xfId="3" applyFont="1" applyAlignment="1">
      <alignment horizontal="right" vertical="top" wrapText="1"/>
    </xf>
  </cellXfs>
  <cellStyles count="5">
    <cellStyle name="Currency" xfId="1" builtinId="4"/>
    <cellStyle name="Hyperlink" xfId="4" builtinId="8"/>
    <cellStyle name="Normal" xfId="0" builtinId="0"/>
    <cellStyle name="Title 2" xfId="3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2</xdr:col>
      <xdr:colOff>696383</xdr:colOff>
      <xdr:row>4</xdr:row>
      <xdr:rowOff>102658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5112808" cy="877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F36"/>
  <sheetViews>
    <sheetView tabSelected="1" workbookViewId="0">
      <selection activeCell="B15" sqref="B15"/>
    </sheetView>
  </sheetViews>
  <sheetFormatPr defaultRowHeight="14.65" customHeight="1" x14ac:dyDescent="0.25"/>
  <cols>
    <col min="1" max="1" width="35.7109375" bestFit="1" customWidth="1"/>
    <col min="2" max="2" width="41" bestFit="1" customWidth="1"/>
    <col min="3" max="3" width="25.7109375" customWidth="1"/>
    <col min="4" max="4" width="9.28515625"/>
  </cols>
  <sheetData>
    <row r="1" spans="1:6" s="20" customFormat="1" ht="15" x14ac:dyDescent="0.25">
      <c r="D1" s="24"/>
    </row>
    <row r="2" spans="1:6" s="20" customFormat="1" ht="15" x14ac:dyDescent="0.25">
      <c r="D2" s="24"/>
    </row>
    <row r="3" spans="1:6" s="20" customFormat="1" ht="15" x14ac:dyDescent="0.25">
      <c r="D3" s="24"/>
    </row>
    <row r="4" spans="1:6" ht="15.75" x14ac:dyDescent="0.25">
      <c r="A4" s="19"/>
      <c r="D4" s="24"/>
    </row>
    <row r="5" spans="1:6" ht="15" x14ac:dyDescent="0.25">
      <c r="D5" s="24"/>
    </row>
    <row r="6" spans="1:6" s="20" customFormat="1" ht="48" x14ac:dyDescent="0.3">
      <c r="A6" s="22" t="s">
        <v>444</v>
      </c>
      <c r="B6" s="124"/>
      <c r="C6" s="114" t="s">
        <v>251</v>
      </c>
      <c r="D6" s="115"/>
      <c r="E6" s="116"/>
      <c r="F6" s="116"/>
    </row>
    <row r="7" spans="1:6" s="21" customFormat="1" ht="18.75" x14ac:dyDescent="0.3">
      <c r="A7" s="22"/>
      <c r="B7" s="23"/>
      <c r="C7" s="23"/>
      <c r="D7" s="117"/>
      <c r="E7" s="118"/>
      <c r="F7" s="118"/>
    </row>
    <row r="8" spans="1:6" ht="15.75" x14ac:dyDescent="0.25">
      <c r="A8" s="25" t="s">
        <v>241</v>
      </c>
      <c r="B8" s="67"/>
      <c r="D8" s="24"/>
    </row>
    <row r="9" spans="1:6" ht="15.75" x14ac:dyDescent="0.25">
      <c r="A9" s="25" t="s">
        <v>242</v>
      </c>
      <c r="B9" s="68"/>
      <c r="D9" s="24"/>
    </row>
    <row r="10" spans="1:6" ht="15.75" x14ac:dyDescent="0.25">
      <c r="A10" s="25" t="s">
        <v>243</v>
      </c>
      <c r="B10" s="68"/>
      <c r="D10" s="24" t="s">
        <v>250</v>
      </c>
    </row>
    <row r="11" spans="1:6" ht="15.75" x14ac:dyDescent="0.25">
      <c r="A11" s="25" t="s">
        <v>244</v>
      </c>
      <c r="B11" s="68"/>
      <c r="D11" s="24"/>
    </row>
    <row r="12" spans="1:6" ht="15.75" x14ac:dyDescent="0.25">
      <c r="A12" s="25" t="s">
        <v>245</v>
      </c>
      <c r="B12" s="69"/>
      <c r="D12" s="24"/>
    </row>
    <row r="13" spans="1:6" ht="15.75" x14ac:dyDescent="0.25">
      <c r="A13" s="25" t="s">
        <v>246</v>
      </c>
      <c r="B13" s="68"/>
      <c r="D13" s="24"/>
    </row>
    <row r="14" spans="1:6" ht="15.75" x14ac:dyDescent="0.25">
      <c r="A14" s="25" t="s">
        <v>247</v>
      </c>
      <c r="B14" s="68"/>
      <c r="D14" s="24"/>
    </row>
    <row r="15" spans="1:6" s="21" customFormat="1" ht="15.75" x14ac:dyDescent="0.25">
      <c r="A15" s="25" t="s">
        <v>186</v>
      </c>
      <c r="B15" s="71" t="s">
        <v>238</v>
      </c>
      <c r="D15" s="24"/>
    </row>
    <row r="16" spans="1:6" s="21" customFormat="1" ht="15.75" x14ac:dyDescent="0.25">
      <c r="A16" s="25" t="s">
        <v>163</v>
      </c>
      <c r="B16" s="71" t="s">
        <v>443</v>
      </c>
      <c r="D16" s="24"/>
    </row>
    <row r="17" spans="1:6" ht="15.75" x14ac:dyDescent="0.25">
      <c r="A17" s="26" t="s">
        <v>248</v>
      </c>
      <c r="B17" s="71" t="s">
        <v>440</v>
      </c>
      <c r="D17" s="24"/>
    </row>
    <row r="18" spans="1:6" ht="15.75" x14ac:dyDescent="0.25">
      <c r="A18" s="27" t="s">
        <v>249</v>
      </c>
      <c r="B18" s="70"/>
      <c r="D18" s="24"/>
    </row>
    <row r="19" spans="1:6" ht="15" x14ac:dyDescent="0.25">
      <c r="D19" s="24"/>
    </row>
    <row r="20" spans="1:6" ht="15.75" x14ac:dyDescent="0.25">
      <c r="A20" s="59" t="s">
        <v>276</v>
      </c>
      <c r="B20" s="26"/>
      <c r="D20" s="24"/>
    </row>
    <row r="21" spans="1:6" ht="15" x14ac:dyDescent="0.25">
      <c r="A21" s="119" t="s">
        <v>277</v>
      </c>
      <c r="B21" s="119"/>
      <c r="D21" s="24"/>
    </row>
    <row r="22" spans="1:6" ht="30.75" customHeight="1" x14ac:dyDescent="0.25">
      <c r="A22" s="119"/>
      <c r="B22" s="119"/>
      <c r="D22" s="24"/>
    </row>
    <row r="23" spans="1:6" ht="15" x14ac:dyDescent="0.25">
      <c r="A23" s="120"/>
      <c r="B23" s="121"/>
      <c r="D23" s="24"/>
    </row>
    <row r="24" spans="1:6" ht="15" x14ac:dyDescent="0.25">
      <c r="A24" s="122"/>
      <c r="B24" s="122"/>
      <c r="D24" s="24"/>
      <c r="F24" s="15"/>
    </row>
    <row r="25" spans="1:6" ht="15.75" x14ac:dyDescent="0.25">
      <c r="A25" s="60" t="s">
        <v>278</v>
      </c>
      <c r="B25" s="60"/>
      <c r="D25" s="24"/>
    </row>
    <row r="26" spans="1:6" ht="15.75" x14ac:dyDescent="0.25">
      <c r="A26" s="61" t="s">
        <v>279</v>
      </c>
      <c r="B26" s="62"/>
      <c r="D26" s="24"/>
    </row>
    <row r="27" spans="1:6" ht="15.75" x14ac:dyDescent="0.25">
      <c r="A27" s="63" t="s">
        <v>280</v>
      </c>
      <c r="B27" s="62"/>
      <c r="D27" s="24"/>
    </row>
    <row r="28" spans="1:6" ht="15.75" x14ac:dyDescent="0.25">
      <c r="A28" s="64" t="s">
        <v>281</v>
      </c>
      <c r="B28" s="65"/>
      <c r="D28" s="24"/>
    </row>
    <row r="29" spans="1:6" ht="15.75" x14ac:dyDescent="0.25">
      <c r="A29" s="64" t="s">
        <v>282</v>
      </c>
      <c r="B29" s="62"/>
      <c r="D29" s="24"/>
    </row>
    <row r="30" spans="1:6" ht="15.75" x14ac:dyDescent="0.25">
      <c r="A30" s="64" t="s">
        <v>283</v>
      </c>
      <c r="B30" s="66"/>
      <c r="D30" s="24"/>
    </row>
    <row r="31" spans="1:6" ht="15" x14ac:dyDescent="0.25">
      <c r="D31" s="24"/>
    </row>
    <row r="32" spans="1:6" ht="15.75" x14ac:dyDescent="0.25">
      <c r="A32" s="105" t="s">
        <v>439</v>
      </c>
      <c r="B32" s="66"/>
      <c r="D32" s="24"/>
    </row>
    <row r="33" spans="3:4" ht="15" x14ac:dyDescent="0.25">
      <c r="D33" s="24"/>
    </row>
    <row r="34" spans="3:4" ht="15" x14ac:dyDescent="0.25">
      <c r="D34" s="24"/>
    </row>
    <row r="35" spans="3:4" ht="15" x14ac:dyDescent="0.25">
      <c r="D35" s="24"/>
    </row>
    <row r="36" spans="3:4" ht="15" x14ac:dyDescent="0.25">
      <c r="C36" t="s">
        <v>250</v>
      </c>
      <c r="D36" s="24"/>
    </row>
  </sheetData>
  <mergeCells count="4">
    <mergeCell ref="D6:F6"/>
    <mergeCell ref="D7:F7"/>
    <mergeCell ref="A21:B22"/>
    <mergeCell ref="A23:B24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U16"/>
  <sheetViews>
    <sheetView zoomScale="90" zoomScaleNormal="90" workbookViewId="0">
      <selection activeCell="F22" sqref="F22"/>
    </sheetView>
  </sheetViews>
  <sheetFormatPr defaultColWidth="8.7109375" defaultRowHeight="14.65" customHeight="1" x14ac:dyDescent="0.25"/>
  <cols>
    <col min="1" max="1" width="2.28515625" customWidth="1"/>
    <col min="3" max="3" width="12.7109375" bestFit="1" customWidth="1"/>
    <col min="4" max="4" width="28.7109375" bestFit="1" customWidth="1"/>
    <col min="5" max="6" width="13.7109375" bestFit="1" customWidth="1"/>
    <col min="7" max="7" width="47.42578125" customWidth="1"/>
    <col min="8" max="8" width="19.7109375" bestFit="1" customWidth="1"/>
    <col min="9" max="9" width="10.28515625" bestFit="1" customWidth="1"/>
    <col min="10" max="10" width="19.42578125" bestFit="1" customWidth="1"/>
    <col min="11" max="11" width="8.7109375" customWidth="1"/>
    <col min="12" max="12" width="12.28515625" bestFit="1" customWidth="1"/>
    <col min="13" max="13" width="16.28515625" bestFit="1" customWidth="1"/>
    <col min="14" max="14" width="3.7109375" customWidth="1"/>
    <col min="17" max="18" width="8.7109375" customWidth="1"/>
    <col min="19" max="19" width="9" customWidth="1"/>
    <col min="20" max="20" width="33.5703125" hidden="1" customWidth="1"/>
    <col min="21" max="21" width="8.42578125" hidden="1" customWidth="1"/>
    <col min="22" max="25" width="8.7109375" customWidth="1"/>
  </cols>
  <sheetData>
    <row r="1" spans="1:21" ht="15" x14ac:dyDescent="0.25">
      <c r="A1" s="28"/>
      <c r="B1" s="29"/>
      <c r="C1" s="29"/>
      <c r="D1" s="28"/>
      <c r="E1" s="29"/>
      <c r="F1" s="29"/>
      <c r="G1" s="28"/>
      <c r="H1" s="29"/>
      <c r="I1" s="29"/>
      <c r="J1" s="29"/>
      <c r="K1" s="29"/>
      <c r="L1" s="28"/>
      <c r="M1" s="28"/>
      <c r="N1" s="28"/>
      <c r="O1" s="28"/>
      <c r="P1" s="28"/>
      <c r="Q1" s="28"/>
      <c r="R1" s="28"/>
      <c r="S1" s="28"/>
      <c r="T1" s="30"/>
      <c r="U1" s="31"/>
    </row>
    <row r="2" spans="1:21" ht="19.5" thickBot="1" x14ac:dyDescent="0.35">
      <c r="A2" s="28"/>
      <c r="B2" s="32" t="s">
        <v>252</v>
      </c>
      <c r="C2" s="33"/>
      <c r="D2" s="34"/>
      <c r="E2" s="29"/>
      <c r="F2" s="29"/>
      <c r="G2" s="28"/>
      <c r="H2" s="29"/>
      <c r="I2" s="29"/>
      <c r="J2" s="29"/>
      <c r="K2" s="29"/>
      <c r="L2" s="35" t="s">
        <v>185</v>
      </c>
      <c r="M2" s="53">
        <f>SUM(M5:M14)</f>
        <v>1558.24</v>
      </c>
      <c r="N2" s="28"/>
      <c r="O2" s="28"/>
      <c r="P2" s="28"/>
      <c r="Q2" s="28"/>
      <c r="R2" s="28"/>
      <c r="S2" s="28"/>
      <c r="T2" s="31" t="s">
        <v>240</v>
      </c>
      <c r="U2" s="31"/>
    </row>
    <row r="3" spans="1:21" ht="15" customHeight="1" x14ac:dyDescent="0.3">
      <c r="A3" s="28"/>
      <c r="B3" s="36"/>
      <c r="C3" s="29"/>
      <c r="D3" s="28"/>
      <c r="E3" s="29"/>
      <c r="F3" s="29"/>
      <c r="G3" s="28"/>
      <c r="H3" s="29"/>
      <c r="I3" s="29"/>
      <c r="J3" s="29"/>
      <c r="K3" s="29"/>
      <c r="L3" s="37"/>
      <c r="M3" s="29"/>
      <c r="N3" s="28"/>
      <c r="O3" s="28"/>
      <c r="P3" s="28"/>
      <c r="Q3" s="28"/>
      <c r="R3" s="28"/>
      <c r="S3" s="28"/>
      <c r="T3" s="31"/>
      <c r="U3" s="31"/>
    </row>
    <row r="4" spans="1:21" ht="15.75" thickBot="1" x14ac:dyDescent="0.3">
      <c r="A4" s="28"/>
      <c r="B4" s="38" t="s">
        <v>214</v>
      </c>
      <c r="C4" s="38" t="s">
        <v>181</v>
      </c>
      <c r="D4" s="38" t="s">
        <v>229</v>
      </c>
      <c r="E4" s="38" t="s">
        <v>231</v>
      </c>
      <c r="F4" s="38" t="s">
        <v>186</v>
      </c>
      <c r="G4" s="39" t="s">
        <v>163</v>
      </c>
      <c r="H4" s="38" t="s">
        <v>187</v>
      </c>
      <c r="I4" s="38" t="s">
        <v>230</v>
      </c>
      <c r="J4" s="38" t="s">
        <v>350</v>
      </c>
      <c r="K4" s="38" t="s">
        <v>183</v>
      </c>
      <c r="L4" s="38" t="s">
        <v>184</v>
      </c>
      <c r="M4" s="38" t="s">
        <v>185</v>
      </c>
      <c r="N4" s="28"/>
      <c r="O4" s="28"/>
      <c r="P4" s="28"/>
      <c r="Q4" s="28"/>
      <c r="R4" s="28"/>
      <c r="S4" s="28"/>
      <c r="T4" s="40" t="s">
        <v>235</v>
      </c>
      <c r="U4" s="40" t="s">
        <v>184</v>
      </c>
    </row>
    <row r="5" spans="1:21" ht="15" x14ac:dyDescent="0.25">
      <c r="A5" s="28"/>
      <c r="B5" s="51">
        <v>1</v>
      </c>
      <c r="C5" s="42"/>
      <c r="D5" s="43" t="s">
        <v>191</v>
      </c>
      <c r="E5" s="106" t="str">
        <f>IFERROR(VLOOKUP(D5,Lists!B:C,2,FALSE),"")</f>
        <v>Premium</v>
      </c>
      <c r="F5" s="42" t="s">
        <v>223</v>
      </c>
      <c r="G5" s="43" t="s">
        <v>270</v>
      </c>
      <c r="H5" s="107" t="str">
        <f>IFERROR(IF(F5="State Funded","No Proc Code",IF('Invoice1-All OTH Serv Template'!I5="Retainer",INDEX('LTSS Rates'!D:D,MATCH(_xlfn.CONCAT('Invoice1-All OTH Serv Template'!G5,'Invoice1-All OTH Serv Template'!F5),'LTSS Rates'!A:A,0)),INDEX('LTSS Rates'!C:C,MATCH(_xlfn.CONCAT('Invoice1-All OTH Serv Template'!G5,'Invoice1-All OTH Serv Template'!F5),'LTSS Rates'!A:A,0)))),"")</f>
        <v>W5666</v>
      </c>
      <c r="I5" s="42" t="s">
        <v>227</v>
      </c>
      <c r="J5" s="106" t="str">
        <f>IFERROR(VLOOKUP(T5,'LTSS Rates'!A:B,2,FALSE),"")</f>
        <v>Hour</v>
      </c>
      <c r="K5" s="42">
        <v>2</v>
      </c>
      <c r="L5" s="108">
        <f>IFERROR(INDEX('LTSS Rates'!$A$3:$J$120,MATCH(T5,'LTSS Rates'!$A$3:$A$120,0),MATCH(U5,'LTSS Rates'!$A$3:$J$3,0)),0)</f>
        <v>72.150000000000006</v>
      </c>
      <c r="M5" s="109">
        <f>IFERROR(K5*L5,0)</f>
        <v>144.30000000000001</v>
      </c>
      <c r="N5" s="28"/>
      <c r="O5" s="28"/>
      <c r="P5" s="28"/>
      <c r="Q5" s="28"/>
      <c r="R5" s="28"/>
      <c r="S5" s="28"/>
      <c r="T5" s="31" t="str">
        <f>IF(F5="State Funded",CONCATENATE(G5,"CP"),CONCATENATE(G5,F5))</f>
        <v>Employment Services Ongoing Job SupportsCP</v>
      </c>
      <c r="U5" s="31" t="str">
        <f>CONCATENATE(I5," ",E5," ","Rate")</f>
        <v>Standard Premium Rate</v>
      </c>
    </row>
    <row r="6" spans="1:21" ht="15" x14ac:dyDescent="0.25">
      <c r="A6" s="28"/>
      <c r="B6" s="51">
        <v>2</v>
      </c>
      <c r="C6" s="42"/>
      <c r="D6" s="43" t="s">
        <v>190</v>
      </c>
      <c r="E6" s="106" t="str">
        <f>IFERROR(VLOOKUP(D6,Lists!B:C,2,FALSE),"")</f>
        <v>Premium</v>
      </c>
      <c r="F6" s="42" t="s">
        <v>223</v>
      </c>
      <c r="G6" s="43" t="s">
        <v>256</v>
      </c>
      <c r="H6" s="107" t="str">
        <f>IFERROR(IF(F6="State Funded","No Proc Code",IF('Invoice1-All OTH Serv Template'!I6="Retainer",INDEX('LTSS Rates'!D:D,MATCH(_xlfn.CONCAT('Invoice1-All OTH Serv Template'!G6,'Invoice1-All OTH Serv Template'!F6),'LTSS Rates'!A:A,0)),INDEX('LTSS Rates'!C:C,MATCH(_xlfn.CONCAT('Invoice1-All OTH Serv Template'!G6,'Invoice1-All OTH Serv Template'!F6),'LTSS Rates'!A:A,0)))),"")</f>
        <v>W1953</v>
      </c>
      <c r="I6" s="42" t="s">
        <v>228</v>
      </c>
      <c r="J6" s="106" t="str">
        <f>IFERROR(VLOOKUP(T6,'LTSS Rates'!A:B,2,FALSE),"")</f>
        <v>Hour</v>
      </c>
      <c r="K6" s="42">
        <v>5</v>
      </c>
      <c r="L6" s="108">
        <f>IFERROR(INDEX('LTSS Rates'!$A$3:$J$120,MATCH(T6,'LTSS Rates'!$A$3:$A$120,0),MATCH(U6,'LTSS Rates'!$A$3:$J$3,0)),0)</f>
        <v>11.616</v>
      </c>
      <c r="M6" s="109">
        <f t="shared" ref="M6:M14" si="0">IFERROR(K6*L6,0)</f>
        <v>58.08</v>
      </c>
      <c r="N6" s="28"/>
      <c r="O6" s="28"/>
      <c r="P6" s="28"/>
      <c r="Q6" s="28"/>
      <c r="R6" s="28"/>
      <c r="S6" s="28"/>
      <c r="T6" s="31" t="str">
        <f t="shared" ref="T6:T14" si="1">IF(F6="State Funded",CONCATENATE(G6,"CP"),CONCATENATE(G6,F6))</f>
        <v>Career Exploration Facility BasedCP</v>
      </c>
      <c r="U6" s="31" t="str">
        <f t="shared" ref="U6:U14" si="2">CONCATENATE(I6," ",E6," ","Rate")</f>
        <v>Retainer Premium Rate</v>
      </c>
    </row>
    <row r="7" spans="1:21" ht="15" x14ac:dyDescent="0.25">
      <c r="A7" s="28"/>
      <c r="B7" s="51">
        <v>3</v>
      </c>
      <c r="C7" s="42"/>
      <c r="D7" s="43" t="s">
        <v>195</v>
      </c>
      <c r="E7" s="106" t="str">
        <f>IFERROR(VLOOKUP(D7,Lists!B:C,2,FALSE),"")</f>
        <v>Non-Premium</v>
      </c>
      <c r="F7" s="42" t="s">
        <v>238</v>
      </c>
      <c r="G7" s="43" t="s">
        <v>256</v>
      </c>
      <c r="H7" s="107" t="str">
        <f>IFERROR(IF(F7="State Funded","No Proc Code",IF('Invoice1-All OTH Serv Template'!I7="Retainer",INDEX('LTSS Rates'!D:D,MATCH(_xlfn.CONCAT('Invoice1-All OTH Serv Template'!G7,'Invoice1-All OTH Serv Template'!F7),'LTSS Rates'!A:A,0)),INDEX('LTSS Rates'!C:C,MATCH(_xlfn.CONCAT('Invoice1-All OTH Serv Template'!G7,'Invoice1-All OTH Serv Template'!F7),'LTSS Rates'!A:A,0)))),"")</f>
        <v>No Proc Code</v>
      </c>
      <c r="I7" s="42" t="s">
        <v>227</v>
      </c>
      <c r="J7" s="106" t="str">
        <f>IFERROR(VLOOKUP(T7,'LTSS Rates'!A:B,2,FALSE),"")</f>
        <v>Hour</v>
      </c>
      <c r="K7" s="42">
        <v>2</v>
      </c>
      <c r="L7" s="108">
        <f>IFERROR(INDEX('LTSS Rates'!$A$3:$J$120,MATCH(T7,'LTSS Rates'!$A$3:$A$120,0),MATCH(U7,'LTSS Rates'!$A$3:$J$3,0)),0)</f>
        <v>11.28</v>
      </c>
      <c r="M7" s="109">
        <f t="shared" si="0"/>
        <v>22.56</v>
      </c>
      <c r="N7" s="28"/>
      <c r="O7" s="28"/>
      <c r="P7" s="28"/>
      <c r="Q7" s="28"/>
      <c r="R7" s="28"/>
      <c r="S7" s="28"/>
      <c r="T7" s="31" t="str">
        <f t="shared" si="1"/>
        <v>Career Exploration Facility BasedCP</v>
      </c>
      <c r="U7" s="31" t="str">
        <f t="shared" si="2"/>
        <v>Standard Non-Premium Rate</v>
      </c>
    </row>
    <row r="8" spans="1:21" ht="15" x14ac:dyDescent="0.25">
      <c r="A8" s="28"/>
      <c r="B8" s="51">
        <v>4</v>
      </c>
      <c r="C8" s="42"/>
      <c r="D8" s="43" t="s">
        <v>199</v>
      </c>
      <c r="E8" s="106" t="str">
        <f>IFERROR(VLOOKUP(D8,Lists!B:C,2,FALSE),"")</f>
        <v>Non-Premium</v>
      </c>
      <c r="F8" s="42" t="s">
        <v>223</v>
      </c>
      <c r="G8" s="43" t="s">
        <v>217</v>
      </c>
      <c r="H8" s="107" t="str">
        <f>IFERROR(IF(F8="State Funded","No Proc Code",IF('Invoice1-All OTH Serv Template'!I8="Retainer",INDEX('LTSS Rates'!D:D,MATCH(_xlfn.CONCAT('Invoice1-All OTH Serv Template'!G8,'Invoice1-All OTH Serv Template'!F8),'LTSS Rates'!A:A,0)),INDEX('LTSS Rates'!C:C,MATCH(_xlfn.CONCAT('Invoice1-All OTH Serv Template'!G8,'Invoice1-All OTH Serv Template'!F8),'LTSS Rates'!A:A,0)))),"")</f>
        <v>W5654</v>
      </c>
      <c r="I8" s="42" t="s">
        <v>227</v>
      </c>
      <c r="J8" s="106" t="str">
        <f>IFERROR(VLOOKUP(T8,'LTSS Rates'!A:B,2,FALSE),"")</f>
        <v>Milestone</v>
      </c>
      <c r="K8" s="42">
        <v>2</v>
      </c>
      <c r="L8" s="108">
        <f>IFERROR(INDEX('LTSS Rates'!$A$3:$J$120,MATCH(T8,'LTSS Rates'!$A$3:$A$120,0),MATCH(U8,'LTSS Rates'!$A$3:$J$3,0)),0)</f>
        <v>655.37</v>
      </c>
      <c r="M8" s="109">
        <f t="shared" si="0"/>
        <v>1310.74</v>
      </c>
      <c r="N8" s="28"/>
      <c r="O8" s="28"/>
      <c r="P8" s="28"/>
      <c r="Q8" s="28"/>
      <c r="R8" s="28"/>
      <c r="S8" s="28"/>
      <c r="T8" s="31" t="str">
        <f t="shared" si="1"/>
        <v>Employment Services - Discovery Milestone 1CP</v>
      </c>
      <c r="U8" s="31" t="str">
        <f t="shared" si="2"/>
        <v>Standard Non-Premium Rate</v>
      </c>
    </row>
    <row r="9" spans="1:21" ht="15" x14ac:dyDescent="0.25">
      <c r="A9" s="28"/>
      <c r="B9" s="51">
        <v>5</v>
      </c>
      <c r="C9" s="42"/>
      <c r="D9" s="43" t="s">
        <v>198</v>
      </c>
      <c r="E9" s="106" t="str">
        <f>IFERROR(VLOOKUP(D9,Lists!B:C,2,FALSE),"")</f>
        <v>Non-Premium</v>
      </c>
      <c r="F9" s="42" t="s">
        <v>223</v>
      </c>
      <c r="G9" s="43" t="s">
        <v>256</v>
      </c>
      <c r="H9" s="107" t="str">
        <f>IFERROR(IF(F9="State Funded","No Proc Code",IF('Invoice1-All OTH Serv Template'!I9="Retainer",INDEX('LTSS Rates'!D:D,MATCH(_xlfn.CONCAT('Invoice1-All OTH Serv Template'!G9,'Invoice1-All OTH Serv Template'!F9),'LTSS Rates'!A:A,0)),INDEX('LTSS Rates'!C:C,MATCH(_xlfn.CONCAT('Invoice1-All OTH Serv Template'!G9,'Invoice1-All OTH Serv Template'!F9),'LTSS Rates'!A:A,0)))),"")</f>
        <v>W5683</v>
      </c>
      <c r="I9" s="42" t="s">
        <v>227</v>
      </c>
      <c r="J9" s="106" t="str">
        <f>IFERROR(VLOOKUP(T9,'LTSS Rates'!A:B,2,FALSE),"")</f>
        <v>Hour</v>
      </c>
      <c r="K9" s="42">
        <v>2</v>
      </c>
      <c r="L9" s="108">
        <f>IFERROR(INDEX('LTSS Rates'!$A$3:$J$120,MATCH(T9,'LTSS Rates'!$A$3:$A$120,0),MATCH(U9,'LTSS Rates'!$A$3:$J$3,0)),0)</f>
        <v>11.28</v>
      </c>
      <c r="M9" s="109">
        <f t="shared" si="0"/>
        <v>22.56</v>
      </c>
      <c r="N9" s="28"/>
      <c r="O9" s="28"/>
      <c r="P9" s="28"/>
      <c r="Q9" s="28"/>
      <c r="R9" s="28"/>
      <c r="S9" s="28"/>
      <c r="T9" s="31" t="str">
        <f t="shared" si="1"/>
        <v>Career Exploration Facility BasedCP</v>
      </c>
      <c r="U9" s="31" t="str">
        <f t="shared" si="2"/>
        <v>Standard Non-Premium Rate</v>
      </c>
    </row>
    <row r="10" spans="1:21" ht="15" x14ac:dyDescent="0.25">
      <c r="A10" s="28"/>
      <c r="B10" s="51">
        <v>6</v>
      </c>
      <c r="C10" s="42"/>
      <c r="D10" s="43"/>
      <c r="E10" s="106" t="str">
        <f>IFERROR(VLOOKUP(D10,Lists!B:C,2,FALSE),"")</f>
        <v/>
      </c>
      <c r="F10" s="42"/>
      <c r="G10" s="43"/>
      <c r="H10" s="107" t="str">
        <f>IFERROR(IF(F10="State Funded","No Proc Code",IF('Invoice1-All OTH Serv Template'!I10="Retainer",INDEX('LTSS Rates'!D:D,MATCH(_xlfn.CONCAT('Invoice1-All OTH Serv Template'!G10,'Invoice1-All OTH Serv Template'!F10),'LTSS Rates'!A:A,0)),INDEX('LTSS Rates'!C:C,MATCH(_xlfn.CONCAT('Invoice1-All OTH Serv Template'!G10,'Invoice1-All OTH Serv Template'!F10),'LTSS Rates'!A:A,0)))),"")</f>
        <v/>
      </c>
      <c r="I10" s="42"/>
      <c r="J10" s="106" t="str">
        <f>IFERROR(VLOOKUP(T10,'LTSS Rates'!A:B,2,FALSE),"")</f>
        <v/>
      </c>
      <c r="K10" s="42">
        <v>2</v>
      </c>
      <c r="L10" s="108">
        <f>IFERROR(INDEX('LTSS Rates'!$A$3:$J$120,MATCH(T10,'LTSS Rates'!$A$3:$A$120,0),MATCH(U10,'LTSS Rates'!$A$3:$J$3,0)),0)</f>
        <v>0</v>
      </c>
      <c r="M10" s="109">
        <f t="shared" si="0"/>
        <v>0</v>
      </c>
      <c r="N10" s="28"/>
      <c r="O10" s="28"/>
      <c r="P10" s="28"/>
      <c r="Q10" s="28"/>
      <c r="R10" s="28"/>
      <c r="S10" s="28"/>
      <c r="T10" s="31" t="str">
        <f t="shared" si="1"/>
        <v/>
      </c>
      <c r="U10" s="31" t="str">
        <f t="shared" si="2"/>
        <v xml:space="preserve">  Rate</v>
      </c>
    </row>
    <row r="11" spans="1:21" ht="15" x14ac:dyDescent="0.25">
      <c r="A11" s="28"/>
      <c r="B11" s="51">
        <v>7</v>
      </c>
      <c r="C11" s="42"/>
      <c r="D11" s="43"/>
      <c r="E11" s="106" t="str">
        <f>IFERROR(VLOOKUP(D11,Lists!B:C,2,FALSE),"")</f>
        <v/>
      </c>
      <c r="F11" s="42"/>
      <c r="G11" s="43"/>
      <c r="H11" s="107" t="str">
        <f>IFERROR(IF(F11="State Funded","No Proc Code",IF('Invoice1-All OTH Serv Template'!I11="Retainer",INDEX('LTSS Rates'!D:D,MATCH(_xlfn.CONCAT('Invoice1-All OTH Serv Template'!G11,'Invoice1-All OTH Serv Template'!F11),'LTSS Rates'!A:A,0)),INDEX('LTSS Rates'!C:C,MATCH(_xlfn.CONCAT('Invoice1-All OTH Serv Template'!G11,'Invoice1-All OTH Serv Template'!F11),'LTSS Rates'!A:A,0)))),"")</f>
        <v/>
      </c>
      <c r="I11" s="42"/>
      <c r="J11" s="106" t="str">
        <f>IFERROR(VLOOKUP(T11,'LTSS Rates'!A:B,2,FALSE),"")</f>
        <v/>
      </c>
      <c r="K11" s="42">
        <v>2</v>
      </c>
      <c r="L11" s="108">
        <f>IFERROR(INDEX('LTSS Rates'!$A$3:$J$120,MATCH(T11,'LTSS Rates'!$A$3:$A$120,0),MATCH(U11,'LTSS Rates'!$A$3:$J$3,0)),0)</f>
        <v>0</v>
      </c>
      <c r="M11" s="109">
        <f t="shared" si="0"/>
        <v>0</v>
      </c>
      <c r="N11" s="28"/>
      <c r="O11" s="28"/>
      <c r="P11" s="28"/>
      <c r="Q11" s="28"/>
      <c r="R11" s="28"/>
      <c r="S11" s="28"/>
      <c r="T11" s="31" t="str">
        <f t="shared" si="1"/>
        <v/>
      </c>
      <c r="U11" s="31" t="str">
        <f t="shared" si="2"/>
        <v xml:space="preserve">  Rate</v>
      </c>
    </row>
    <row r="12" spans="1:21" ht="15" x14ac:dyDescent="0.25">
      <c r="A12" s="28"/>
      <c r="B12" s="51">
        <v>8</v>
      </c>
      <c r="C12" s="42"/>
      <c r="D12" s="43"/>
      <c r="E12" s="106" t="str">
        <f>IFERROR(VLOOKUP(D12,Lists!B:C,2,FALSE),"")</f>
        <v/>
      </c>
      <c r="F12" s="42"/>
      <c r="G12" s="43"/>
      <c r="H12" s="107" t="str">
        <f>IFERROR(IF(F12="State Funded","No Proc Code",IF('Invoice1-All OTH Serv Template'!I12="Retainer",INDEX('LTSS Rates'!D:D,MATCH(_xlfn.CONCAT('Invoice1-All OTH Serv Template'!G12,'Invoice1-All OTH Serv Template'!F12),'LTSS Rates'!A:A,0)),INDEX('LTSS Rates'!C:C,MATCH(_xlfn.CONCAT('Invoice1-All OTH Serv Template'!G12,'Invoice1-All OTH Serv Template'!F12),'LTSS Rates'!A:A,0)))),"")</f>
        <v/>
      </c>
      <c r="I12" s="42"/>
      <c r="J12" s="106" t="str">
        <f>IFERROR(VLOOKUP(T12,'LTSS Rates'!A:B,2,FALSE),"")</f>
        <v/>
      </c>
      <c r="K12" s="42">
        <v>2</v>
      </c>
      <c r="L12" s="108">
        <f>IFERROR(INDEX('LTSS Rates'!$A$3:$J$120,MATCH(T12,'LTSS Rates'!$A$3:$A$120,0),MATCH(U12,'LTSS Rates'!$A$3:$J$3,0)),0)</f>
        <v>0</v>
      </c>
      <c r="M12" s="109">
        <f t="shared" si="0"/>
        <v>0</v>
      </c>
      <c r="N12" s="28"/>
      <c r="O12" s="28"/>
      <c r="P12" s="28"/>
      <c r="Q12" s="28"/>
      <c r="R12" s="28"/>
      <c r="S12" s="28"/>
      <c r="T12" s="31" t="str">
        <f t="shared" si="1"/>
        <v/>
      </c>
      <c r="U12" s="31" t="str">
        <f t="shared" si="2"/>
        <v xml:space="preserve">  Rate</v>
      </c>
    </row>
    <row r="13" spans="1:21" ht="15" x14ac:dyDescent="0.25">
      <c r="A13" s="28"/>
      <c r="B13" s="51">
        <v>9</v>
      </c>
      <c r="C13" s="42"/>
      <c r="D13" s="43"/>
      <c r="E13" s="106" t="str">
        <f>IFERROR(VLOOKUP(D13,Lists!B:C,2,FALSE),"")</f>
        <v/>
      </c>
      <c r="F13" s="42"/>
      <c r="G13" s="43"/>
      <c r="H13" s="107" t="str">
        <f>IFERROR(IF(F13="State Funded","No Proc Code",IF('Invoice1-All OTH Serv Template'!I13="Retainer",INDEX('LTSS Rates'!D:D,MATCH(_xlfn.CONCAT('Invoice1-All OTH Serv Template'!G13,'Invoice1-All OTH Serv Template'!F13),'LTSS Rates'!A:A,0)),INDEX('LTSS Rates'!C:C,MATCH(_xlfn.CONCAT('Invoice1-All OTH Serv Template'!G13,'Invoice1-All OTH Serv Template'!F13),'LTSS Rates'!A:A,0)))),"")</f>
        <v/>
      </c>
      <c r="I13" s="42"/>
      <c r="J13" s="106" t="str">
        <f>IFERROR(VLOOKUP(T13,'LTSS Rates'!A:B,2,FALSE),"")</f>
        <v/>
      </c>
      <c r="K13" s="42"/>
      <c r="L13" s="108">
        <f>IFERROR(INDEX('LTSS Rates'!$A$3:$J$120,MATCH(T13,'LTSS Rates'!$A$3:$A$120,0),MATCH(U13,'LTSS Rates'!$A$3:$J$3,0)),0)</f>
        <v>0</v>
      </c>
      <c r="M13" s="109">
        <f t="shared" si="0"/>
        <v>0</v>
      </c>
      <c r="N13" s="28"/>
      <c r="O13" s="28"/>
      <c r="P13" s="28"/>
      <c r="Q13" s="28"/>
      <c r="R13" s="28"/>
      <c r="S13" s="28"/>
      <c r="T13" s="31" t="str">
        <f t="shared" si="1"/>
        <v/>
      </c>
      <c r="U13" s="31" t="str">
        <f t="shared" si="2"/>
        <v xml:space="preserve">  Rate</v>
      </c>
    </row>
    <row r="14" spans="1:21" ht="15" x14ac:dyDescent="0.25">
      <c r="A14" s="28"/>
      <c r="B14" s="52">
        <v>10</v>
      </c>
      <c r="C14" s="42"/>
      <c r="D14" s="43"/>
      <c r="E14" s="106" t="str">
        <f>IFERROR(VLOOKUP(D14,Lists!B:C,2,FALSE),"")</f>
        <v/>
      </c>
      <c r="F14" s="42"/>
      <c r="G14" s="43"/>
      <c r="H14" s="107" t="str">
        <f>IFERROR(IF(F14="State Funded","No Proc Code",IF('Invoice1-All OTH Serv Template'!I14="Retainer",INDEX('LTSS Rates'!D:D,MATCH(_xlfn.CONCAT('Invoice1-All OTH Serv Template'!G14,'Invoice1-All OTH Serv Template'!F14),'LTSS Rates'!A:A,0)),INDEX('LTSS Rates'!C:C,MATCH(_xlfn.CONCAT('Invoice1-All OTH Serv Template'!G14,'Invoice1-All OTH Serv Template'!F14),'LTSS Rates'!A:A,0)))),"")</f>
        <v/>
      </c>
      <c r="I14" s="42"/>
      <c r="J14" s="106" t="str">
        <f>IFERROR(VLOOKUP(T14,'LTSS Rates'!A:B,2,FALSE),"")</f>
        <v/>
      </c>
      <c r="K14" s="42"/>
      <c r="L14" s="108">
        <f>IFERROR(INDEX('LTSS Rates'!$A$3:$J$120,MATCH(T14,'LTSS Rates'!$A$3:$A$120,0),MATCH(U14,'LTSS Rates'!$A$3:$J$3,0)),0)</f>
        <v>0</v>
      </c>
      <c r="M14" s="109">
        <f t="shared" si="0"/>
        <v>0</v>
      </c>
      <c r="N14" s="28"/>
      <c r="O14" s="28"/>
      <c r="P14" s="28"/>
      <c r="Q14" s="28"/>
      <c r="R14" s="28"/>
      <c r="S14" s="28"/>
      <c r="T14" s="31" t="str">
        <f t="shared" si="1"/>
        <v/>
      </c>
      <c r="U14" s="31" t="str">
        <f t="shared" si="2"/>
        <v xml:space="preserve">  Rate</v>
      </c>
    </row>
    <row r="15" spans="1:21" ht="15" x14ac:dyDescent="0.25">
      <c r="A15" s="28"/>
      <c r="B15" s="29"/>
      <c r="C15" s="41"/>
      <c r="D15" s="46"/>
      <c r="E15" s="41"/>
      <c r="F15" s="41"/>
      <c r="G15" s="46"/>
      <c r="H15" s="44"/>
      <c r="I15" s="41"/>
      <c r="J15" s="41"/>
      <c r="K15" s="41"/>
      <c r="L15" s="47"/>
      <c r="M15" s="45"/>
      <c r="N15" s="28"/>
      <c r="O15" s="28"/>
      <c r="P15" s="28"/>
      <c r="Q15" s="28"/>
      <c r="R15" s="28"/>
      <c r="S15" s="48"/>
      <c r="T15" s="49"/>
      <c r="U15" s="31"/>
    </row>
    <row r="16" spans="1:21" ht="15" x14ac:dyDescent="0.25">
      <c r="A16" s="28"/>
      <c r="B16" s="50" t="s">
        <v>284</v>
      </c>
      <c r="C16" s="29"/>
      <c r="D16" s="28"/>
      <c r="E16" s="29"/>
      <c r="F16" s="29"/>
      <c r="G16" s="28"/>
      <c r="H16" s="29"/>
      <c r="I16" s="29"/>
      <c r="J16" s="29"/>
      <c r="K16" s="29"/>
      <c r="L16" s="37"/>
      <c r="M16" s="29"/>
      <c r="N16" s="28"/>
      <c r="O16" s="28"/>
      <c r="P16" s="28"/>
      <c r="Q16" s="28"/>
      <c r="R16" s="28"/>
      <c r="S16" s="28"/>
      <c r="T16" s="31"/>
      <c r="U16" s="31"/>
    </row>
  </sheetData>
  <sheetProtection algorithmName="SHA-512" hashValue="y0+2KSzvjnmcKLGsa/VAhZNw+nBtwKydPVvQ4/8S3X74qyRJSqRHJPIhqSmh3o0cmNwTE/TadL9DtsL/69R6cw==" saltValue="NftDCLdfQiHvCSA2ough/g==" spinCount="100000" sheet="1" objects="1" scenarios="1"/>
  <phoneticPr fontId="6" type="noConversion"/>
  <pageMargins left="0.7" right="0.7" top="0.75" bottom="0.75" header="0.3" footer="0.3"/>
  <pageSetup scale="48" orientation="portrait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Lists!$B$3:$B$26</xm:f>
          </x14:formula1>
          <xm:sqref>D5:D15</xm:sqref>
        </x14:dataValidation>
        <x14:dataValidation type="list" allowBlank="1" showInputMessage="1" showErrorMessage="1">
          <x14:formula1>
            <xm:f>Lists!$K$3:$K$5</xm:f>
          </x14:formula1>
          <xm:sqref>I5:I15</xm:sqref>
        </x14:dataValidation>
        <x14:dataValidation type="list" allowBlank="1" showInputMessage="1" showErrorMessage="1">
          <x14:formula1>
            <xm:f>Lists!$E$3:$E$6</xm:f>
          </x14:formula1>
          <xm:sqref>F5:F15</xm:sqref>
        </x14:dataValidation>
        <x14:dataValidation type="list" allowBlank="1" showInputMessage="1" showErrorMessage="1">
          <x14:formula1>
            <xm:f>Lists!$I$3:$I$59</xm:f>
          </x14:formula1>
          <xm:sqref>G15</xm:sqref>
        </x14:dataValidation>
        <x14:dataValidation type="list" allowBlank="1" showInputMessage="1" showErrorMessage="1">
          <x14:formula1>
            <xm:f>Lists!$I$3:$I$26</xm:f>
          </x14:formula1>
          <xm:sqref>G5:G14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29" sqref="D29"/>
    </sheetView>
  </sheetViews>
  <sheetFormatPr defaultRowHeight="14.65" customHeight="1" x14ac:dyDescent="0.25"/>
  <cols>
    <col min="1" max="1" width="74.28515625" bestFit="1" customWidth="1"/>
    <col min="2" max="2" width="12.28515625" customWidth="1"/>
    <col min="3" max="3" width="11.5703125" customWidth="1"/>
    <col min="4" max="4" width="11.7109375" customWidth="1"/>
  </cols>
  <sheetData>
    <row r="1" spans="1:5" ht="15" x14ac:dyDescent="0.25">
      <c r="A1" s="21"/>
      <c r="B1" s="123" t="s">
        <v>253</v>
      </c>
      <c r="C1" s="123"/>
      <c r="D1" s="123"/>
    </row>
    <row r="2" spans="1:5" ht="30" x14ac:dyDescent="0.25">
      <c r="A2" s="54" t="s">
        <v>254</v>
      </c>
      <c r="B2" s="54" t="s">
        <v>298</v>
      </c>
      <c r="C2" s="54" t="s">
        <v>299</v>
      </c>
      <c r="D2" s="54" t="s">
        <v>300</v>
      </c>
      <c r="E2" s="112" t="s">
        <v>238</v>
      </c>
    </row>
    <row r="3" spans="1:5" ht="15" x14ac:dyDescent="0.25">
      <c r="A3" s="55" t="s">
        <v>256</v>
      </c>
      <c r="B3" s="57" t="s">
        <v>288</v>
      </c>
      <c r="C3" s="57" t="s">
        <v>289</v>
      </c>
      <c r="D3" s="57" t="s">
        <v>255</v>
      </c>
      <c r="E3" s="113" t="s">
        <v>440</v>
      </c>
    </row>
    <row r="4" spans="1:5" ht="15" x14ac:dyDescent="0.25">
      <c r="A4" s="55" t="s">
        <v>257</v>
      </c>
      <c r="B4" s="57" t="s">
        <v>288</v>
      </c>
      <c r="C4" s="57" t="s">
        <v>289</v>
      </c>
      <c r="D4" s="57" t="s">
        <v>255</v>
      </c>
      <c r="E4" s="113" t="s">
        <v>440</v>
      </c>
    </row>
    <row r="5" spans="1:5" ht="15" x14ac:dyDescent="0.25">
      <c r="A5" s="55" t="s">
        <v>258</v>
      </c>
      <c r="B5" s="57" t="s">
        <v>288</v>
      </c>
      <c r="C5" s="57" t="s">
        <v>289</v>
      </c>
      <c r="D5" s="57" t="s">
        <v>255</v>
      </c>
      <c r="E5" s="113" t="s">
        <v>440</v>
      </c>
    </row>
    <row r="6" spans="1:5" ht="15" x14ac:dyDescent="0.25">
      <c r="A6" s="55" t="s">
        <v>259</v>
      </c>
      <c r="B6" s="57" t="s">
        <v>290</v>
      </c>
      <c r="C6" s="57" t="s">
        <v>291</v>
      </c>
      <c r="D6" s="57" t="s">
        <v>255</v>
      </c>
      <c r="E6" s="113" t="s">
        <v>440</v>
      </c>
    </row>
    <row r="7" spans="1:5" ht="15" x14ac:dyDescent="0.25">
      <c r="A7" s="55" t="s">
        <v>260</v>
      </c>
      <c r="B7" s="57" t="s">
        <v>290</v>
      </c>
      <c r="C7" s="57" t="s">
        <v>291</v>
      </c>
      <c r="D7" s="57" t="s">
        <v>255</v>
      </c>
      <c r="E7" s="113" t="s">
        <v>440</v>
      </c>
    </row>
    <row r="8" spans="1:5" ht="15" x14ac:dyDescent="0.25">
      <c r="A8" s="55" t="s">
        <v>261</v>
      </c>
      <c r="B8" s="57" t="s">
        <v>290</v>
      </c>
      <c r="C8" s="57" t="s">
        <v>291</v>
      </c>
      <c r="D8" s="57" t="s">
        <v>255</v>
      </c>
      <c r="E8" s="113" t="s">
        <v>440</v>
      </c>
    </row>
    <row r="9" spans="1:5" ht="15" x14ac:dyDescent="0.25">
      <c r="A9" s="55" t="s">
        <v>263</v>
      </c>
      <c r="B9" s="57" t="s">
        <v>290</v>
      </c>
      <c r="C9" s="57" t="s">
        <v>291</v>
      </c>
      <c r="D9" s="57" t="s">
        <v>255</v>
      </c>
      <c r="E9" s="113" t="s">
        <v>440</v>
      </c>
    </row>
    <row r="10" spans="1:5" ht="15" x14ac:dyDescent="0.25">
      <c r="A10" s="55" t="s">
        <v>264</v>
      </c>
      <c r="B10" s="57" t="s">
        <v>290</v>
      </c>
      <c r="C10" s="57" t="s">
        <v>291</v>
      </c>
      <c r="D10" s="57" t="s">
        <v>255</v>
      </c>
      <c r="E10" s="113" t="s">
        <v>440</v>
      </c>
    </row>
    <row r="11" spans="1:5" ht="15" x14ac:dyDescent="0.25">
      <c r="A11" s="55" t="s">
        <v>265</v>
      </c>
      <c r="B11" s="57" t="s">
        <v>290</v>
      </c>
      <c r="C11" s="57" t="s">
        <v>291</v>
      </c>
      <c r="D11" s="57" t="s">
        <v>255</v>
      </c>
      <c r="E11" s="113" t="s">
        <v>440</v>
      </c>
    </row>
    <row r="12" spans="1:5" ht="15" x14ac:dyDescent="0.25">
      <c r="A12" s="55" t="s">
        <v>266</v>
      </c>
      <c r="B12" s="57" t="s">
        <v>290</v>
      </c>
      <c r="C12" s="57" t="s">
        <v>291</v>
      </c>
      <c r="D12" s="57" t="s">
        <v>255</v>
      </c>
      <c r="E12" s="113" t="s">
        <v>440</v>
      </c>
    </row>
    <row r="13" spans="1:5" ht="15" x14ac:dyDescent="0.25">
      <c r="A13" s="55" t="s">
        <v>267</v>
      </c>
      <c r="B13" s="57" t="s">
        <v>288</v>
      </c>
      <c r="C13" s="57" t="s">
        <v>289</v>
      </c>
      <c r="D13" s="58" t="s">
        <v>255</v>
      </c>
      <c r="E13" s="113" t="s">
        <v>440</v>
      </c>
    </row>
    <row r="14" spans="1:5" ht="15" x14ac:dyDescent="0.25">
      <c r="A14" s="55" t="s">
        <v>268</v>
      </c>
      <c r="B14" s="57" t="s">
        <v>288</v>
      </c>
      <c r="C14" s="57" t="s">
        <v>289</v>
      </c>
      <c r="D14" s="58" t="s">
        <v>255</v>
      </c>
      <c r="E14" s="113" t="s">
        <v>440</v>
      </c>
    </row>
    <row r="15" spans="1:5" ht="15" x14ac:dyDescent="0.25">
      <c r="A15" s="55" t="s">
        <v>217</v>
      </c>
      <c r="B15" s="57" t="s">
        <v>288</v>
      </c>
      <c r="C15" s="57" t="s">
        <v>289</v>
      </c>
      <c r="D15" s="58" t="s">
        <v>255</v>
      </c>
      <c r="E15" s="113" t="s">
        <v>440</v>
      </c>
    </row>
    <row r="16" spans="1:5" ht="15" x14ac:dyDescent="0.25">
      <c r="A16" s="55" t="s">
        <v>218</v>
      </c>
      <c r="B16" s="57" t="s">
        <v>288</v>
      </c>
      <c r="C16" s="57" t="s">
        <v>289</v>
      </c>
      <c r="D16" s="58" t="s">
        <v>255</v>
      </c>
      <c r="E16" s="113" t="s">
        <v>440</v>
      </c>
    </row>
    <row r="17" spans="1:9" ht="15" x14ac:dyDescent="0.25">
      <c r="A17" s="55" t="s">
        <v>219</v>
      </c>
      <c r="B17" s="57" t="s">
        <v>288</v>
      </c>
      <c r="C17" s="57" t="s">
        <v>289</v>
      </c>
      <c r="D17" s="58" t="s">
        <v>255</v>
      </c>
      <c r="E17" s="113" t="s">
        <v>440</v>
      </c>
    </row>
    <row r="18" spans="1:9" ht="15" x14ac:dyDescent="0.25">
      <c r="A18" s="55" t="s">
        <v>269</v>
      </c>
      <c r="B18" s="57" t="s">
        <v>288</v>
      </c>
      <c r="C18" s="57" t="s">
        <v>289</v>
      </c>
      <c r="D18" s="58" t="s">
        <v>255</v>
      </c>
      <c r="E18" s="113" t="s">
        <v>440</v>
      </c>
    </row>
    <row r="19" spans="1:9" ht="15" x14ac:dyDescent="0.25">
      <c r="A19" s="55" t="s">
        <v>270</v>
      </c>
      <c r="B19" s="57" t="s">
        <v>288</v>
      </c>
      <c r="C19" s="57" t="s">
        <v>289</v>
      </c>
      <c r="D19" s="58" t="s">
        <v>255</v>
      </c>
      <c r="E19" s="113" t="s">
        <v>440</v>
      </c>
    </row>
    <row r="20" spans="1:9" ht="15" x14ac:dyDescent="0.25">
      <c r="A20" s="55" t="s">
        <v>271</v>
      </c>
      <c r="B20" s="56" t="s">
        <v>285</v>
      </c>
      <c r="C20" s="56" t="s">
        <v>286</v>
      </c>
      <c r="D20" s="56" t="s">
        <v>287</v>
      </c>
      <c r="E20" s="113" t="s">
        <v>440</v>
      </c>
    </row>
    <row r="21" spans="1:9" ht="15" x14ac:dyDescent="0.25">
      <c r="A21" s="72" t="s">
        <v>348</v>
      </c>
      <c r="B21" s="56" t="s">
        <v>285</v>
      </c>
      <c r="C21" s="56" t="s">
        <v>286</v>
      </c>
      <c r="D21" s="56" t="s">
        <v>287</v>
      </c>
      <c r="E21" s="113" t="s">
        <v>440</v>
      </c>
    </row>
    <row r="22" spans="1:9" ht="15" x14ac:dyDescent="0.25">
      <c r="A22" s="55" t="s">
        <v>220</v>
      </c>
      <c r="B22" s="57" t="s">
        <v>292</v>
      </c>
      <c r="C22" s="57" t="s">
        <v>293</v>
      </c>
      <c r="D22" s="57" t="s">
        <v>294</v>
      </c>
      <c r="E22" s="113" t="s">
        <v>440</v>
      </c>
    </row>
    <row r="23" spans="1:9" ht="15" x14ac:dyDescent="0.25">
      <c r="A23" s="55" t="s">
        <v>272</v>
      </c>
      <c r="B23" s="57" t="s">
        <v>292</v>
      </c>
      <c r="C23" s="57" t="s">
        <v>293</v>
      </c>
      <c r="D23" s="57" t="s">
        <v>294</v>
      </c>
      <c r="E23" s="113" t="s">
        <v>440</v>
      </c>
    </row>
    <row r="24" spans="1:9" ht="15" x14ac:dyDescent="0.25">
      <c r="A24" s="55" t="s">
        <v>273</v>
      </c>
      <c r="B24" s="57" t="s">
        <v>295</v>
      </c>
      <c r="C24" s="58" t="s">
        <v>296</v>
      </c>
      <c r="D24" s="58" t="s">
        <v>297</v>
      </c>
      <c r="E24" s="113" t="s">
        <v>440</v>
      </c>
    </row>
    <row r="25" spans="1:9" ht="15" x14ac:dyDescent="0.25">
      <c r="A25" s="55" t="s">
        <v>274</v>
      </c>
      <c r="B25" s="57" t="s">
        <v>295</v>
      </c>
      <c r="C25" s="58" t="s">
        <v>296</v>
      </c>
      <c r="D25" s="58" t="s">
        <v>297</v>
      </c>
      <c r="E25" s="113" t="s">
        <v>440</v>
      </c>
      <c r="I25" t="s">
        <v>250</v>
      </c>
    </row>
    <row r="26" spans="1:9" ht="15" x14ac:dyDescent="0.25">
      <c r="A26" s="55" t="s">
        <v>275</v>
      </c>
      <c r="B26" s="57" t="s">
        <v>295</v>
      </c>
      <c r="C26" s="58" t="s">
        <v>296</v>
      </c>
      <c r="D26" s="58" t="s">
        <v>297</v>
      </c>
      <c r="E26" s="113" t="s">
        <v>440</v>
      </c>
    </row>
    <row r="27" spans="1:9" ht="14.65" customHeight="1" x14ac:dyDescent="0.25">
      <c r="A27" s="110" t="s">
        <v>441</v>
      </c>
    </row>
    <row r="28" spans="1:9" ht="14.65" customHeight="1" x14ac:dyDescent="0.25">
      <c r="A28" s="11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8"/>
  <sheetViews>
    <sheetView topLeftCell="A58" workbookViewId="0">
      <selection activeCell="D82" sqref="D82"/>
    </sheetView>
  </sheetViews>
  <sheetFormatPr defaultRowHeight="14.65" customHeight="1" x14ac:dyDescent="0.25"/>
  <cols>
    <col min="2" max="2" width="48.42578125" bestFit="1" customWidth="1"/>
    <col min="3" max="3" width="48.42578125" customWidth="1"/>
  </cols>
  <sheetData>
    <row r="1" spans="2:4" ht="14.65" customHeight="1" x14ac:dyDescent="0.25">
      <c r="C1" s="21"/>
    </row>
    <row r="2" spans="2:4" ht="14.65" customHeight="1" x14ac:dyDescent="0.25">
      <c r="B2" s="74" t="s">
        <v>254</v>
      </c>
      <c r="C2" s="74" t="s">
        <v>351</v>
      </c>
      <c r="D2" s="75" t="s">
        <v>349</v>
      </c>
    </row>
    <row r="3" spans="2:4" ht="14.65" customHeight="1" x14ac:dyDescent="0.25">
      <c r="B3" s="55" t="s">
        <v>256</v>
      </c>
      <c r="C3" s="55" t="s">
        <v>352</v>
      </c>
      <c r="D3" s="57" t="s">
        <v>288</v>
      </c>
    </row>
    <row r="4" spans="2:4" ht="14.65" customHeight="1" x14ac:dyDescent="0.25">
      <c r="B4" s="55" t="s">
        <v>257</v>
      </c>
      <c r="C4" s="55" t="s">
        <v>353</v>
      </c>
      <c r="D4" s="57" t="s">
        <v>288</v>
      </c>
    </row>
    <row r="5" spans="2:4" ht="14.65" customHeight="1" x14ac:dyDescent="0.25">
      <c r="B5" s="55" t="s">
        <v>258</v>
      </c>
      <c r="C5" s="55" t="s">
        <v>354</v>
      </c>
      <c r="D5" s="57" t="s">
        <v>288</v>
      </c>
    </row>
    <row r="6" spans="2:4" ht="14.65" customHeight="1" x14ac:dyDescent="0.25">
      <c r="B6" s="55" t="s">
        <v>259</v>
      </c>
      <c r="C6" s="55" t="s">
        <v>355</v>
      </c>
      <c r="D6" s="57" t="s">
        <v>290</v>
      </c>
    </row>
    <row r="7" spans="2:4" ht="14.65" customHeight="1" x14ac:dyDescent="0.25">
      <c r="B7" s="55" t="s">
        <v>260</v>
      </c>
      <c r="C7" s="55" t="s">
        <v>356</v>
      </c>
      <c r="D7" s="57" t="s">
        <v>290</v>
      </c>
    </row>
    <row r="8" spans="2:4" ht="14.65" customHeight="1" x14ac:dyDescent="0.25">
      <c r="B8" s="55" t="s">
        <v>261</v>
      </c>
      <c r="C8" s="55" t="s">
        <v>357</v>
      </c>
      <c r="D8" s="57" t="s">
        <v>290</v>
      </c>
    </row>
    <row r="9" spans="2:4" ht="14.65" customHeight="1" x14ac:dyDescent="0.25">
      <c r="B9" s="73" t="s">
        <v>262</v>
      </c>
      <c r="C9" s="55" t="s">
        <v>358</v>
      </c>
      <c r="D9" s="57" t="s">
        <v>290</v>
      </c>
    </row>
    <row r="10" spans="2:4" ht="14.65" customHeight="1" x14ac:dyDescent="0.25">
      <c r="B10" s="73" t="s">
        <v>263</v>
      </c>
      <c r="C10" s="55" t="s">
        <v>359</v>
      </c>
      <c r="D10" s="57" t="s">
        <v>290</v>
      </c>
    </row>
    <row r="11" spans="2:4" ht="14.65" customHeight="1" x14ac:dyDescent="0.25">
      <c r="B11" s="73" t="s">
        <v>264</v>
      </c>
      <c r="C11" s="55" t="s">
        <v>360</v>
      </c>
      <c r="D11" s="57" t="s">
        <v>290</v>
      </c>
    </row>
    <row r="12" spans="2:4" ht="14.65" customHeight="1" x14ac:dyDescent="0.25">
      <c r="B12" s="73" t="s">
        <v>265</v>
      </c>
      <c r="C12" s="55" t="s">
        <v>361</v>
      </c>
      <c r="D12" s="57" t="s">
        <v>290</v>
      </c>
    </row>
    <row r="13" spans="2:4" ht="14.65" customHeight="1" x14ac:dyDescent="0.25">
      <c r="B13" s="73" t="s">
        <v>266</v>
      </c>
      <c r="C13" s="55" t="s">
        <v>362</v>
      </c>
      <c r="D13" s="57" t="s">
        <v>290</v>
      </c>
    </row>
    <row r="14" spans="2:4" ht="14.65" customHeight="1" x14ac:dyDescent="0.25">
      <c r="B14" s="73" t="s">
        <v>267</v>
      </c>
      <c r="C14" s="55" t="s">
        <v>363</v>
      </c>
      <c r="D14" s="57" t="s">
        <v>288</v>
      </c>
    </row>
    <row r="15" spans="2:4" ht="14.65" customHeight="1" x14ac:dyDescent="0.25">
      <c r="B15" s="73" t="s">
        <v>268</v>
      </c>
      <c r="C15" s="55" t="s">
        <v>364</v>
      </c>
      <c r="D15" s="57" t="s">
        <v>288</v>
      </c>
    </row>
    <row r="16" spans="2:4" ht="14.65" customHeight="1" x14ac:dyDescent="0.25">
      <c r="B16" s="73" t="s">
        <v>217</v>
      </c>
      <c r="C16" s="55" t="s">
        <v>365</v>
      </c>
      <c r="D16" s="57" t="s">
        <v>288</v>
      </c>
    </row>
    <row r="17" spans="2:4" ht="14.65" customHeight="1" x14ac:dyDescent="0.25">
      <c r="B17" s="73" t="s">
        <v>218</v>
      </c>
      <c r="C17" s="55" t="s">
        <v>366</v>
      </c>
      <c r="D17" s="57" t="s">
        <v>288</v>
      </c>
    </row>
    <row r="18" spans="2:4" ht="14.65" customHeight="1" x14ac:dyDescent="0.25">
      <c r="B18" s="73" t="s">
        <v>219</v>
      </c>
      <c r="C18" s="55" t="s">
        <v>367</v>
      </c>
      <c r="D18" s="57" t="s">
        <v>288</v>
      </c>
    </row>
    <row r="19" spans="2:4" ht="14.65" customHeight="1" x14ac:dyDescent="0.25">
      <c r="B19" s="73" t="s">
        <v>269</v>
      </c>
      <c r="C19" s="55" t="s">
        <v>368</v>
      </c>
      <c r="D19" s="57" t="s">
        <v>288</v>
      </c>
    </row>
    <row r="20" spans="2:4" ht="14.65" customHeight="1" x14ac:dyDescent="0.25">
      <c r="B20" s="73" t="s">
        <v>270</v>
      </c>
      <c r="C20" s="55" t="s">
        <v>369</v>
      </c>
      <c r="D20" s="57" t="s">
        <v>288</v>
      </c>
    </row>
    <row r="21" spans="2:4" ht="14.65" customHeight="1" x14ac:dyDescent="0.25">
      <c r="B21" s="73" t="s">
        <v>271</v>
      </c>
      <c r="C21" s="55" t="s">
        <v>370</v>
      </c>
      <c r="D21" s="56" t="s">
        <v>285</v>
      </c>
    </row>
    <row r="22" spans="2:4" ht="14.65" customHeight="1" x14ac:dyDescent="0.25">
      <c r="B22" s="73" t="s">
        <v>348</v>
      </c>
      <c r="C22" s="55" t="s">
        <v>371</v>
      </c>
      <c r="D22" s="56" t="s">
        <v>285</v>
      </c>
    </row>
    <row r="23" spans="2:4" ht="14.65" customHeight="1" x14ac:dyDescent="0.25">
      <c r="B23" s="73" t="s">
        <v>220</v>
      </c>
      <c r="C23" s="55" t="s">
        <v>372</v>
      </c>
      <c r="D23" s="57" t="s">
        <v>292</v>
      </c>
    </row>
    <row r="24" spans="2:4" ht="14.65" customHeight="1" x14ac:dyDescent="0.25">
      <c r="B24" s="73" t="s">
        <v>272</v>
      </c>
      <c r="C24" s="55" t="s">
        <v>373</v>
      </c>
      <c r="D24" s="57" t="s">
        <v>292</v>
      </c>
    </row>
    <row r="25" spans="2:4" ht="14.65" customHeight="1" x14ac:dyDescent="0.25">
      <c r="B25" s="73" t="s">
        <v>273</v>
      </c>
      <c r="C25" s="55" t="s">
        <v>374</v>
      </c>
      <c r="D25" s="57" t="s">
        <v>295</v>
      </c>
    </row>
    <row r="26" spans="2:4" ht="14.65" customHeight="1" x14ac:dyDescent="0.25">
      <c r="B26" s="73" t="s">
        <v>274</v>
      </c>
      <c r="C26" s="55" t="s">
        <v>375</v>
      </c>
      <c r="D26" s="57" t="s">
        <v>295</v>
      </c>
    </row>
    <row r="27" spans="2:4" ht="14.65" customHeight="1" x14ac:dyDescent="0.25">
      <c r="B27" s="73" t="s">
        <v>275</v>
      </c>
      <c r="C27" s="55" t="s">
        <v>376</v>
      </c>
      <c r="D27" s="57" t="s">
        <v>295</v>
      </c>
    </row>
    <row r="28" spans="2:4" ht="14.65" customHeight="1" x14ac:dyDescent="0.25">
      <c r="B28" s="55" t="s">
        <v>256</v>
      </c>
      <c r="C28" s="55" t="s">
        <v>377</v>
      </c>
      <c r="D28" s="57" t="s">
        <v>289</v>
      </c>
    </row>
    <row r="29" spans="2:4" ht="14.65" customHeight="1" x14ac:dyDescent="0.25">
      <c r="B29" s="55" t="s">
        <v>257</v>
      </c>
      <c r="C29" s="55" t="s">
        <v>378</v>
      </c>
      <c r="D29" s="57" t="s">
        <v>289</v>
      </c>
    </row>
    <row r="30" spans="2:4" ht="14.65" customHeight="1" x14ac:dyDescent="0.25">
      <c r="B30" s="55" t="s">
        <v>258</v>
      </c>
      <c r="C30" s="55" t="s">
        <v>379</v>
      </c>
      <c r="D30" s="57" t="s">
        <v>289</v>
      </c>
    </row>
    <row r="31" spans="2:4" ht="14.65" customHeight="1" x14ac:dyDescent="0.25">
      <c r="B31" s="55" t="s">
        <v>259</v>
      </c>
      <c r="C31" s="55" t="s">
        <v>380</v>
      </c>
      <c r="D31" s="57" t="s">
        <v>291</v>
      </c>
    </row>
    <row r="32" spans="2:4" ht="14.65" customHeight="1" x14ac:dyDescent="0.25">
      <c r="B32" s="55" t="s">
        <v>260</v>
      </c>
      <c r="C32" s="55" t="s">
        <v>381</v>
      </c>
      <c r="D32" s="57" t="s">
        <v>291</v>
      </c>
    </row>
    <row r="33" spans="2:4" ht="14.65" customHeight="1" x14ac:dyDescent="0.25">
      <c r="B33" s="55" t="s">
        <v>261</v>
      </c>
      <c r="C33" s="55" t="s">
        <v>382</v>
      </c>
      <c r="D33" s="57" t="s">
        <v>291</v>
      </c>
    </row>
    <row r="34" spans="2:4" ht="14.65" customHeight="1" x14ac:dyDescent="0.25">
      <c r="B34" s="73" t="s">
        <v>262</v>
      </c>
      <c r="C34" s="55" t="s">
        <v>383</v>
      </c>
      <c r="D34" s="57" t="s">
        <v>291</v>
      </c>
    </row>
    <row r="35" spans="2:4" ht="14.65" customHeight="1" x14ac:dyDescent="0.25">
      <c r="B35" s="73" t="s">
        <v>263</v>
      </c>
      <c r="C35" s="55" t="s">
        <v>384</v>
      </c>
      <c r="D35" s="57" t="s">
        <v>291</v>
      </c>
    </row>
    <row r="36" spans="2:4" ht="14.65" customHeight="1" x14ac:dyDescent="0.25">
      <c r="B36" s="55" t="s">
        <v>264</v>
      </c>
      <c r="C36" s="55" t="s">
        <v>385</v>
      </c>
      <c r="D36" s="57" t="s">
        <v>291</v>
      </c>
    </row>
    <row r="37" spans="2:4" ht="14.65" customHeight="1" x14ac:dyDescent="0.25">
      <c r="B37" s="55" t="s">
        <v>265</v>
      </c>
      <c r="C37" s="55" t="s">
        <v>386</v>
      </c>
      <c r="D37" s="57" t="s">
        <v>291</v>
      </c>
    </row>
    <row r="38" spans="2:4" ht="14.65" customHeight="1" x14ac:dyDescent="0.25">
      <c r="B38" s="55" t="s">
        <v>266</v>
      </c>
      <c r="C38" s="55" t="s">
        <v>387</v>
      </c>
      <c r="D38" s="57" t="s">
        <v>291</v>
      </c>
    </row>
    <row r="39" spans="2:4" ht="14.65" customHeight="1" x14ac:dyDescent="0.25">
      <c r="B39" s="55" t="s">
        <v>267</v>
      </c>
      <c r="C39" s="55" t="s">
        <v>388</v>
      </c>
      <c r="D39" s="57" t="s">
        <v>289</v>
      </c>
    </row>
    <row r="40" spans="2:4" ht="15" x14ac:dyDescent="0.25">
      <c r="B40" s="55" t="s">
        <v>268</v>
      </c>
      <c r="C40" s="55" t="s">
        <v>389</v>
      </c>
      <c r="D40" s="57" t="s">
        <v>289</v>
      </c>
    </row>
    <row r="41" spans="2:4" ht="15" x14ac:dyDescent="0.25">
      <c r="B41" s="55" t="s">
        <v>217</v>
      </c>
      <c r="C41" s="55" t="s">
        <v>390</v>
      </c>
      <c r="D41" s="57" t="s">
        <v>289</v>
      </c>
    </row>
    <row r="42" spans="2:4" ht="15" x14ac:dyDescent="0.25">
      <c r="B42" s="55" t="s">
        <v>218</v>
      </c>
      <c r="C42" s="55" t="s">
        <v>391</v>
      </c>
      <c r="D42" s="57" t="s">
        <v>289</v>
      </c>
    </row>
    <row r="43" spans="2:4" ht="15" x14ac:dyDescent="0.25">
      <c r="B43" s="55" t="s">
        <v>219</v>
      </c>
      <c r="C43" s="55" t="s">
        <v>392</v>
      </c>
      <c r="D43" s="57" t="s">
        <v>289</v>
      </c>
    </row>
    <row r="44" spans="2:4" ht="15" x14ac:dyDescent="0.25">
      <c r="B44" s="55" t="s">
        <v>269</v>
      </c>
      <c r="C44" s="55" t="s">
        <v>393</v>
      </c>
      <c r="D44" s="57" t="s">
        <v>289</v>
      </c>
    </row>
    <row r="45" spans="2:4" ht="15" x14ac:dyDescent="0.25">
      <c r="B45" s="55" t="s">
        <v>270</v>
      </c>
      <c r="C45" s="55" t="s">
        <v>394</v>
      </c>
      <c r="D45" s="57" t="s">
        <v>289</v>
      </c>
    </row>
    <row r="46" spans="2:4" ht="15" x14ac:dyDescent="0.25">
      <c r="B46" s="55" t="s">
        <v>271</v>
      </c>
      <c r="C46" s="55" t="s">
        <v>395</v>
      </c>
      <c r="D46" s="56" t="s">
        <v>286</v>
      </c>
    </row>
    <row r="47" spans="2:4" ht="15" x14ac:dyDescent="0.25">
      <c r="B47" s="72" t="s">
        <v>348</v>
      </c>
      <c r="C47" s="55" t="s">
        <v>396</v>
      </c>
      <c r="D47" s="56" t="s">
        <v>286</v>
      </c>
    </row>
    <row r="48" spans="2:4" ht="15" x14ac:dyDescent="0.25">
      <c r="B48" s="55" t="s">
        <v>220</v>
      </c>
      <c r="C48" s="55" t="s">
        <v>397</v>
      </c>
      <c r="D48" s="57" t="s">
        <v>293</v>
      </c>
    </row>
    <row r="49" spans="2:4" ht="15" x14ac:dyDescent="0.25">
      <c r="B49" s="55" t="s">
        <v>272</v>
      </c>
      <c r="C49" s="55" t="s">
        <v>398</v>
      </c>
      <c r="D49" s="57" t="s">
        <v>293</v>
      </c>
    </row>
    <row r="50" spans="2:4" ht="15" x14ac:dyDescent="0.25">
      <c r="B50" s="55" t="s">
        <v>273</v>
      </c>
      <c r="C50" s="55" t="s">
        <v>399</v>
      </c>
      <c r="D50" s="58" t="s">
        <v>296</v>
      </c>
    </row>
    <row r="51" spans="2:4" ht="15" x14ac:dyDescent="0.25">
      <c r="B51" s="55" t="s">
        <v>274</v>
      </c>
      <c r="C51" s="55" t="s">
        <v>400</v>
      </c>
      <c r="D51" s="58" t="s">
        <v>296</v>
      </c>
    </row>
    <row r="52" spans="2:4" ht="15" x14ac:dyDescent="0.25">
      <c r="B52" s="55" t="s">
        <v>275</v>
      </c>
      <c r="C52" s="55" t="s">
        <v>401</v>
      </c>
      <c r="D52" s="58" t="s">
        <v>296</v>
      </c>
    </row>
    <row r="53" spans="2:4" ht="15" x14ac:dyDescent="0.25">
      <c r="B53" s="55" t="s">
        <v>256</v>
      </c>
      <c r="C53" s="55" t="s">
        <v>402</v>
      </c>
      <c r="D53" s="57" t="s">
        <v>255</v>
      </c>
    </row>
    <row r="54" spans="2:4" ht="15" x14ac:dyDescent="0.25">
      <c r="B54" s="55" t="s">
        <v>257</v>
      </c>
      <c r="C54" s="55" t="s">
        <v>403</v>
      </c>
      <c r="D54" s="57" t="s">
        <v>255</v>
      </c>
    </row>
    <row r="55" spans="2:4" ht="15" x14ac:dyDescent="0.25">
      <c r="B55" s="55" t="s">
        <v>258</v>
      </c>
      <c r="C55" s="55" t="s">
        <v>404</v>
      </c>
      <c r="D55" s="57" t="s">
        <v>255</v>
      </c>
    </row>
    <row r="56" spans="2:4" ht="15" x14ac:dyDescent="0.25">
      <c r="B56" s="55" t="s">
        <v>259</v>
      </c>
      <c r="C56" s="55" t="s">
        <v>405</v>
      </c>
      <c r="D56" s="57" t="s">
        <v>255</v>
      </c>
    </row>
    <row r="57" spans="2:4" ht="15" x14ac:dyDescent="0.25">
      <c r="B57" s="55" t="s">
        <v>260</v>
      </c>
      <c r="C57" s="55" t="s">
        <v>406</v>
      </c>
      <c r="D57" s="57" t="s">
        <v>255</v>
      </c>
    </row>
    <row r="58" spans="2:4" ht="15" x14ac:dyDescent="0.25">
      <c r="B58" s="55" t="s">
        <v>261</v>
      </c>
      <c r="C58" s="55" t="s">
        <v>407</v>
      </c>
      <c r="D58" s="57" t="s">
        <v>255</v>
      </c>
    </row>
    <row r="59" spans="2:4" ht="15" x14ac:dyDescent="0.25">
      <c r="B59" s="73" t="s">
        <v>262</v>
      </c>
      <c r="C59" s="55" t="s">
        <v>408</v>
      </c>
      <c r="D59" s="57" t="s">
        <v>255</v>
      </c>
    </row>
    <row r="60" spans="2:4" ht="15" x14ac:dyDescent="0.25">
      <c r="B60" s="55" t="s">
        <v>263</v>
      </c>
      <c r="C60" s="55" t="s">
        <v>409</v>
      </c>
      <c r="D60" s="57" t="s">
        <v>255</v>
      </c>
    </row>
    <row r="61" spans="2:4" ht="15" x14ac:dyDescent="0.25">
      <c r="B61" s="55" t="s">
        <v>264</v>
      </c>
      <c r="C61" s="55" t="s">
        <v>410</v>
      </c>
      <c r="D61" s="57" t="s">
        <v>255</v>
      </c>
    </row>
    <row r="62" spans="2:4" ht="15" x14ac:dyDescent="0.25">
      <c r="B62" s="55" t="s">
        <v>265</v>
      </c>
      <c r="C62" s="55" t="s">
        <v>411</v>
      </c>
      <c r="D62" s="57" t="s">
        <v>255</v>
      </c>
    </row>
    <row r="63" spans="2:4" ht="15" x14ac:dyDescent="0.25">
      <c r="B63" s="55" t="s">
        <v>266</v>
      </c>
      <c r="C63" s="55" t="s">
        <v>412</v>
      </c>
      <c r="D63" s="57" t="s">
        <v>255</v>
      </c>
    </row>
    <row r="64" spans="2:4" ht="15" x14ac:dyDescent="0.25">
      <c r="B64" s="55" t="s">
        <v>267</v>
      </c>
      <c r="C64" s="55" t="s">
        <v>413</v>
      </c>
      <c r="D64" s="58" t="s">
        <v>255</v>
      </c>
    </row>
    <row r="65" spans="2:4" ht="15" x14ac:dyDescent="0.25">
      <c r="B65" s="55" t="s">
        <v>268</v>
      </c>
      <c r="C65" s="55" t="s">
        <v>414</v>
      </c>
      <c r="D65" s="58" t="s">
        <v>255</v>
      </c>
    </row>
    <row r="66" spans="2:4" ht="15" x14ac:dyDescent="0.25">
      <c r="B66" s="55" t="s">
        <v>217</v>
      </c>
      <c r="C66" s="55" t="s">
        <v>415</v>
      </c>
      <c r="D66" s="58" t="s">
        <v>255</v>
      </c>
    </row>
    <row r="67" spans="2:4" ht="15" x14ac:dyDescent="0.25">
      <c r="B67" s="55" t="s">
        <v>218</v>
      </c>
      <c r="C67" s="55" t="s">
        <v>416</v>
      </c>
      <c r="D67" s="58" t="s">
        <v>255</v>
      </c>
    </row>
    <row r="68" spans="2:4" ht="15" x14ac:dyDescent="0.25">
      <c r="B68" s="55" t="s">
        <v>219</v>
      </c>
      <c r="C68" s="55" t="s">
        <v>417</v>
      </c>
      <c r="D68" s="58" t="s">
        <v>255</v>
      </c>
    </row>
    <row r="69" spans="2:4" ht="15" x14ac:dyDescent="0.25">
      <c r="B69" s="55" t="s">
        <v>269</v>
      </c>
      <c r="C69" s="55" t="s">
        <v>418</v>
      </c>
      <c r="D69" s="58" t="s">
        <v>255</v>
      </c>
    </row>
    <row r="70" spans="2:4" ht="15" x14ac:dyDescent="0.25">
      <c r="B70" s="55" t="s">
        <v>270</v>
      </c>
      <c r="C70" s="55" t="s">
        <v>419</v>
      </c>
      <c r="D70" s="58" t="s">
        <v>255</v>
      </c>
    </row>
    <row r="71" spans="2:4" ht="15" x14ac:dyDescent="0.25">
      <c r="B71" s="55" t="s">
        <v>271</v>
      </c>
      <c r="C71" s="55" t="s">
        <v>420</v>
      </c>
      <c r="D71" s="56" t="s">
        <v>287</v>
      </c>
    </row>
    <row r="72" spans="2:4" ht="15" x14ac:dyDescent="0.25">
      <c r="B72" s="72" t="s">
        <v>348</v>
      </c>
      <c r="C72" s="55" t="s">
        <v>421</v>
      </c>
      <c r="D72" s="56" t="s">
        <v>287</v>
      </c>
    </row>
    <row r="73" spans="2:4" ht="15" x14ac:dyDescent="0.25">
      <c r="B73" s="55" t="s">
        <v>220</v>
      </c>
      <c r="C73" s="55" t="s">
        <v>422</v>
      </c>
      <c r="D73" s="57" t="s">
        <v>294</v>
      </c>
    </row>
    <row r="74" spans="2:4" ht="15" x14ac:dyDescent="0.25">
      <c r="B74" s="55" t="s">
        <v>272</v>
      </c>
      <c r="C74" s="55" t="s">
        <v>423</v>
      </c>
      <c r="D74" s="57" t="s">
        <v>294</v>
      </c>
    </row>
    <row r="75" spans="2:4" ht="15" x14ac:dyDescent="0.25">
      <c r="B75" s="55" t="s">
        <v>273</v>
      </c>
      <c r="C75" s="55" t="s">
        <v>424</v>
      </c>
      <c r="D75" s="58" t="s">
        <v>297</v>
      </c>
    </row>
    <row r="76" spans="2:4" ht="15" x14ac:dyDescent="0.25">
      <c r="B76" s="55" t="s">
        <v>274</v>
      </c>
      <c r="C76" s="55" t="s">
        <v>425</v>
      </c>
      <c r="D76" s="58" t="s">
        <v>297</v>
      </c>
    </row>
    <row r="77" spans="2:4" ht="15" x14ac:dyDescent="0.25">
      <c r="B77" s="55" t="s">
        <v>275</v>
      </c>
      <c r="C77" s="55" t="s">
        <v>426</v>
      </c>
      <c r="D77" s="58" t="s">
        <v>297</v>
      </c>
    </row>
    <row r="78" spans="2:4" ht="14.65" customHeight="1" x14ac:dyDescent="0.25">
      <c r="B78" s="111" t="s">
        <v>441</v>
      </c>
      <c r="C78" s="111" t="s">
        <v>441</v>
      </c>
      <c r="D78" s="58" t="s">
        <v>442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workbookViewId="0">
      <pane ySplit="3" topLeftCell="A4" activePane="bottomLeft" state="frozen"/>
      <selection activeCell="C17" sqref="C17:C18"/>
      <selection pane="bottomLeft" activeCell="C17" sqref="C17:C18"/>
    </sheetView>
  </sheetViews>
  <sheetFormatPr defaultColWidth="8.7109375" defaultRowHeight="14.65" customHeight="1" x14ac:dyDescent="0.25"/>
  <cols>
    <col min="1" max="1" width="71.28515625" customWidth="1"/>
    <col min="2" max="2" width="12.7109375" customWidth="1"/>
    <col min="3" max="3" width="13.7109375" customWidth="1"/>
    <col min="4" max="4" width="17" bestFit="1" customWidth="1"/>
    <col min="5" max="5" width="26.5703125" bestFit="1" customWidth="1"/>
    <col min="6" max="6" width="16.7109375" customWidth="1"/>
    <col min="7" max="7" width="18" customWidth="1"/>
    <col min="8" max="8" width="22.42578125" bestFit="1" customWidth="1"/>
    <col min="9" max="9" width="16.7109375" customWidth="1"/>
    <col min="10" max="10" width="20.28515625" bestFit="1" customWidth="1"/>
  </cols>
  <sheetData>
    <row r="1" spans="1:10" ht="15" x14ac:dyDescent="0.25">
      <c r="A1" s="14" t="s">
        <v>178</v>
      </c>
      <c r="B1" s="10"/>
      <c r="C1" s="11"/>
      <c r="D1" s="17"/>
      <c r="E1" s="12"/>
      <c r="F1" s="12"/>
      <c r="G1" s="12"/>
      <c r="H1" s="12"/>
      <c r="I1" s="12"/>
      <c r="J1" s="12"/>
    </row>
    <row r="2" spans="1:10" ht="15.75" thickBot="1" x14ac:dyDescent="0.3">
      <c r="A2" s="14" t="s">
        <v>180</v>
      </c>
      <c r="B2" s="10"/>
      <c r="C2" s="11"/>
      <c r="D2" s="17"/>
      <c r="E2" s="12"/>
      <c r="F2" s="12"/>
      <c r="G2" s="12"/>
      <c r="H2" s="12"/>
      <c r="I2" s="12"/>
      <c r="J2" s="12"/>
    </row>
    <row r="3" spans="1:10" ht="16.5" thickTop="1" thickBot="1" x14ac:dyDescent="0.3">
      <c r="A3" s="8" t="s">
        <v>162</v>
      </c>
      <c r="B3" s="6" t="s">
        <v>167</v>
      </c>
      <c r="C3" s="4" t="s">
        <v>0</v>
      </c>
      <c r="D3" s="76" t="s">
        <v>427</v>
      </c>
      <c r="E3" s="2" t="s">
        <v>233</v>
      </c>
      <c r="F3" s="13" t="s">
        <v>234</v>
      </c>
      <c r="G3" s="13" t="s">
        <v>301</v>
      </c>
      <c r="H3" s="3" t="s">
        <v>236</v>
      </c>
      <c r="I3" s="13" t="s">
        <v>237</v>
      </c>
      <c r="J3" s="13" t="s">
        <v>302</v>
      </c>
    </row>
    <row r="4" spans="1:10" ht="15" x14ac:dyDescent="0.25">
      <c r="A4" s="9" t="s">
        <v>94</v>
      </c>
      <c r="B4" s="7" t="s">
        <v>168</v>
      </c>
      <c r="C4" s="5" t="s">
        <v>1</v>
      </c>
      <c r="D4" s="77" t="str">
        <f>'New Retainer Proc Codes'!C4</f>
        <v>W5690</v>
      </c>
      <c r="E4" s="1">
        <v>100000</v>
      </c>
      <c r="F4" s="1"/>
      <c r="G4" s="1"/>
      <c r="H4" s="1">
        <v>100000</v>
      </c>
      <c r="I4" s="1"/>
      <c r="J4" s="1"/>
    </row>
    <row r="5" spans="1:10" ht="15" x14ac:dyDescent="0.25">
      <c r="A5" s="9" t="s">
        <v>95</v>
      </c>
      <c r="B5" s="7" t="s">
        <v>168</v>
      </c>
      <c r="C5" s="5" t="s">
        <v>2</v>
      </c>
      <c r="D5" s="77" t="str">
        <f>'New Retainer Proc Codes'!C5</f>
        <v>W5692</v>
      </c>
      <c r="E5" s="1">
        <v>25000</v>
      </c>
      <c r="F5" s="1"/>
      <c r="G5" s="1"/>
      <c r="H5" s="1">
        <v>25000</v>
      </c>
      <c r="I5" s="1"/>
      <c r="J5" s="1"/>
    </row>
    <row r="6" spans="1:10" ht="15" x14ac:dyDescent="0.25">
      <c r="A6" s="9" t="s">
        <v>96</v>
      </c>
      <c r="B6" s="7" t="s">
        <v>168</v>
      </c>
      <c r="C6" s="5" t="s">
        <v>3</v>
      </c>
      <c r="D6" s="77" t="str">
        <f>'New Retainer Proc Codes'!C6</f>
        <v>W5694</v>
      </c>
      <c r="E6" s="1">
        <v>12000</v>
      </c>
      <c r="F6" s="1"/>
      <c r="G6" s="1"/>
      <c r="H6" s="1">
        <v>12000</v>
      </c>
      <c r="I6" s="1"/>
      <c r="J6" s="1"/>
    </row>
    <row r="7" spans="1:10" ht="15" x14ac:dyDescent="0.25">
      <c r="A7" s="9" t="s">
        <v>97</v>
      </c>
      <c r="B7" s="7" t="s">
        <v>169</v>
      </c>
      <c r="C7" s="5" t="s">
        <v>4</v>
      </c>
      <c r="D7" s="77" t="str">
        <f>'New Retainer Proc Codes'!C7</f>
        <v>W5700</v>
      </c>
      <c r="E7" s="1">
        <v>1346.64</v>
      </c>
      <c r="F7" s="1"/>
      <c r="G7" s="1"/>
      <c r="H7" s="1">
        <v>1318.14</v>
      </c>
      <c r="I7" s="1"/>
      <c r="J7" s="1"/>
    </row>
    <row r="8" spans="1:10" ht="15" x14ac:dyDescent="0.25">
      <c r="A8" s="9" t="s">
        <v>98</v>
      </c>
      <c r="B8" s="7" t="s">
        <v>169</v>
      </c>
      <c r="C8" s="5" t="s">
        <v>5</v>
      </c>
      <c r="D8" s="77" t="str">
        <f>'New Retainer Proc Codes'!C8</f>
        <v>W5702</v>
      </c>
      <c r="E8" s="1">
        <v>1346.64</v>
      </c>
      <c r="F8" s="1"/>
      <c r="G8" s="1"/>
      <c r="H8" s="1">
        <v>1318.14</v>
      </c>
      <c r="I8" s="1"/>
      <c r="J8" s="1"/>
    </row>
    <row r="9" spans="1:10" ht="15" x14ac:dyDescent="0.25">
      <c r="A9" s="9" t="s">
        <v>99</v>
      </c>
      <c r="B9" s="7" t="s">
        <v>169</v>
      </c>
      <c r="C9" s="5" t="s">
        <v>6</v>
      </c>
      <c r="D9" s="77" t="str">
        <f>'New Retainer Proc Codes'!C9</f>
        <v>W5704</v>
      </c>
      <c r="E9" s="1">
        <v>1346.64</v>
      </c>
      <c r="F9" s="1"/>
      <c r="G9" s="1"/>
      <c r="H9" s="1">
        <v>1318.14</v>
      </c>
      <c r="I9" s="1"/>
      <c r="J9" s="1"/>
    </row>
    <row r="10" spans="1:10" ht="15" x14ac:dyDescent="0.25">
      <c r="A10" s="9" t="s">
        <v>100</v>
      </c>
      <c r="B10" s="7" t="s">
        <v>170</v>
      </c>
      <c r="C10" s="5" t="s">
        <v>164</v>
      </c>
      <c r="D10" s="77" t="str">
        <f>'New Retainer Proc Codes'!C10</f>
        <v>W5707</v>
      </c>
      <c r="E10" s="1">
        <v>25.51</v>
      </c>
      <c r="F10" s="1"/>
      <c r="G10" s="1"/>
      <c r="H10" s="1">
        <v>24.97</v>
      </c>
      <c r="I10" s="1"/>
      <c r="J10" s="1"/>
    </row>
    <row r="11" spans="1:10" ht="15" x14ac:dyDescent="0.25">
      <c r="A11" s="9" t="s">
        <v>101</v>
      </c>
      <c r="B11" s="7" t="s">
        <v>170</v>
      </c>
      <c r="C11" s="5" t="s">
        <v>165</v>
      </c>
      <c r="D11" s="77" t="str">
        <f>'New Retainer Proc Codes'!C11</f>
        <v>W5738</v>
      </c>
      <c r="E11" s="1">
        <v>25.51</v>
      </c>
      <c r="F11" s="1"/>
      <c r="G11" s="1"/>
      <c r="H11" s="1">
        <v>24.97</v>
      </c>
      <c r="I11" s="1"/>
      <c r="J11" s="1"/>
    </row>
    <row r="12" spans="1:10" ht="15" x14ac:dyDescent="0.25">
      <c r="A12" s="9" t="s">
        <v>102</v>
      </c>
      <c r="B12" s="7" t="s">
        <v>170</v>
      </c>
      <c r="C12" s="5" t="s">
        <v>166</v>
      </c>
      <c r="D12" s="77" t="str">
        <f>'New Retainer Proc Codes'!C12</f>
        <v>W5736</v>
      </c>
      <c r="E12" s="1">
        <v>25.51</v>
      </c>
      <c r="F12" s="1"/>
      <c r="G12" s="1"/>
      <c r="H12" s="1">
        <v>24.97</v>
      </c>
      <c r="I12" s="1"/>
      <c r="J12" s="1"/>
    </row>
    <row r="13" spans="1:10" ht="15" x14ac:dyDescent="0.25">
      <c r="A13" s="9" t="s">
        <v>103</v>
      </c>
      <c r="B13" s="7" t="s">
        <v>169</v>
      </c>
      <c r="C13" s="5" t="s">
        <v>7</v>
      </c>
      <c r="D13" s="77" t="str">
        <f>'New Retainer Proc Codes'!C13</f>
        <v>W5710</v>
      </c>
      <c r="E13" s="1">
        <v>1346.64</v>
      </c>
      <c r="F13" s="1"/>
      <c r="G13" s="1"/>
      <c r="H13" s="1">
        <v>1318.14</v>
      </c>
      <c r="I13" s="1"/>
      <c r="J13" s="1"/>
    </row>
    <row r="14" spans="1:10" ht="15" x14ac:dyDescent="0.25">
      <c r="A14" s="9" t="s">
        <v>104</v>
      </c>
      <c r="B14" s="7" t="s">
        <v>169</v>
      </c>
      <c r="C14" s="5" t="s">
        <v>8</v>
      </c>
      <c r="D14" s="77" t="str">
        <f>'New Retainer Proc Codes'!C14</f>
        <v>W5712</v>
      </c>
      <c r="E14" s="1">
        <v>1346.64</v>
      </c>
      <c r="F14" s="1"/>
      <c r="G14" s="1"/>
      <c r="H14" s="1">
        <v>1318.14</v>
      </c>
      <c r="I14" s="1"/>
      <c r="J14" s="1"/>
    </row>
    <row r="15" spans="1:10" ht="15" x14ac:dyDescent="0.25">
      <c r="A15" s="9" t="s">
        <v>105</v>
      </c>
      <c r="B15" s="7" t="s">
        <v>169</v>
      </c>
      <c r="C15" s="5" t="s">
        <v>9</v>
      </c>
      <c r="D15" s="77" t="str">
        <f>'New Retainer Proc Codes'!C15</f>
        <v>W5714</v>
      </c>
      <c r="E15" s="1">
        <v>1346.64</v>
      </c>
      <c r="F15" s="1"/>
      <c r="G15" s="1"/>
      <c r="H15" s="1">
        <v>1318.14</v>
      </c>
      <c r="I15" s="1"/>
      <c r="J15" s="1"/>
    </row>
    <row r="16" spans="1:10" ht="15" x14ac:dyDescent="0.25">
      <c r="A16" s="9" t="s">
        <v>106</v>
      </c>
      <c r="B16" s="7" t="s">
        <v>170</v>
      </c>
      <c r="C16" s="5" t="s">
        <v>10</v>
      </c>
      <c r="D16" s="77" t="str">
        <f>'New Retainer Proc Codes'!C16</f>
        <v>W5730</v>
      </c>
      <c r="E16" s="1">
        <v>10.67</v>
      </c>
      <c r="F16" s="1"/>
      <c r="G16" s="1"/>
      <c r="H16" s="1">
        <v>17.57</v>
      </c>
      <c r="I16" s="1"/>
      <c r="J16" s="1"/>
    </row>
    <row r="17" spans="1:10" ht="15" x14ac:dyDescent="0.25">
      <c r="A17" s="9" t="s">
        <v>107</v>
      </c>
      <c r="B17" s="7" t="s">
        <v>170</v>
      </c>
      <c r="C17" s="5" t="s">
        <v>11</v>
      </c>
      <c r="D17" s="77" t="str">
        <f>'New Retainer Proc Codes'!C17</f>
        <v>W5732</v>
      </c>
      <c r="E17" s="1">
        <v>10.67</v>
      </c>
      <c r="F17" s="1"/>
      <c r="G17" s="1"/>
      <c r="H17" s="1">
        <v>17.57</v>
      </c>
      <c r="I17" s="1"/>
      <c r="J17" s="1"/>
    </row>
    <row r="18" spans="1:10" ht="15" x14ac:dyDescent="0.25">
      <c r="A18" s="9" t="s">
        <v>108</v>
      </c>
      <c r="B18" s="7" t="s">
        <v>170</v>
      </c>
      <c r="C18" s="5" t="s">
        <v>12</v>
      </c>
      <c r="D18" s="77" t="str">
        <f>'New Retainer Proc Codes'!C18</f>
        <v>W5734</v>
      </c>
      <c r="E18" s="1">
        <v>10.67</v>
      </c>
      <c r="F18" s="1"/>
      <c r="G18" s="1"/>
      <c r="H18" s="1">
        <v>17.57</v>
      </c>
      <c r="I18" s="1"/>
      <c r="J18" s="1"/>
    </row>
    <row r="19" spans="1:10" ht="15" x14ac:dyDescent="0.25">
      <c r="A19" s="9" t="s">
        <v>109</v>
      </c>
      <c r="B19" s="7" t="s">
        <v>168</v>
      </c>
      <c r="C19" s="5" t="s">
        <v>226</v>
      </c>
      <c r="D19" s="77" t="str">
        <f>'New Retainer Proc Codes'!C19</f>
        <v>No Proc Code</v>
      </c>
      <c r="E19" s="1">
        <v>7248</v>
      </c>
      <c r="F19" s="1"/>
      <c r="G19" s="1"/>
      <c r="H19" s="1">
        <v>7248</v>
      </c>
      <c r="I19" s="1"/>
      <c r="J19" s="1"/>
    </row>
    <row r="20" spans="1:10" ht="15" x14ac:dyDescent="0.25">
      <c r="A20" s="9" t="s">
        <v>308</v>
      </c>
      <c r="B20" s="7" t="s">
        <v>171</v>
      </c>
      <c r="C20" s="5" t="s">
        <v>13</v>
      </c>
      <c r="D20" s="77" t="str">
        <f>'New Retainer Proc Codes'!C20</f>
        <v>W1953</v>
      </c>
      <c r="E20" s="1">
        <v>11.28</v>
      </c>
      <c r="F20" s="1">
        <f>E20*0.8</f>
        <v>9.0239999999999991</v>
      </c>
      <c r="G20" s="1"/>
      <c r="H20" s="1">
        <v>14.52</v>
      </c>
      <c r="I20" s="1">
        <f>H20*0.8</f>
        <v>11.616</v>
      </c>
      <c r="J20" s="1"/>
    </row>
    <row r="21" spans="1:10" ht="15" x14ac:dyDescent="0.25">
      <c r="A21" s="9" t="s">
        <v>309</v>
      </c>
      <c r="B21" s="7" t="s">
        <v>171</v>
      </c>
      <c r="C21" s="5" t="s">
        <v>14</v>
      </c>
      <c r="D21" s="77" t="str">
        <f>'New Retainer Proc Codes'!C21</f>
        <v>W5689</v>
      </c>
      <c r="E21" s="1">
        <v>11.28</v>
      </c>
      <c r="F21" s="1">
        <f t="shared" ref="F21:F31" si="0">E21*0.8</f>
        <v>9.0239999999999991</v>
      </c>
      <c r="G21" s="1"/>
      <c r="H21" s="1">
        <v>14.52</v>
      </c>
      <c r="I21" s="1">
        <f t="shared" ref="I21:I31" si="1">H21*0.8</f>
        <v>11.616</v>
      </c>
      <c r="J21" s="1"/>
    </row>
    <row r="22" spans="1:10" ht="15" x14ac:dyDescent="0.25">
      <c r="A22" s="9" t="s">
        <v>310</v>
      </c>
      <c r="B22" s="7" t="s">
        <v>171</v>
      </c>
      <c r="C22" s="5" t="s">
        <v>15</v>
      </c>
      <c r="D22" s="77" t="str">
        <f>'New Retainer Proc Codes'!C22</f>
        <v>W5688</v>
      </c>
      <c r="E22" s="1">
        <v>9.4</v>
      </c>
      <c r="F22" s="1">
        <f t="shared" si="0"/>
        <v>7.5200000000000005</v>
      </c>
      <c r="G22" s="1"/>
      <c r="H22" s="1">
        <v>11.88</v>
      </c>
      <c r="I22" s="1">
        <f t="shared" si="1"/>
        <v>9.5040000000000013</v>
      </c>
      <c r="J22" s="1"/>
    </row>
    <row r="23" spans="1:10" ht="15" x14ac:dyDescent="0.25">
      <c r="A23" s="9" t="s">
        <v>311</v>
      </c>
      <c r="B23" s="7" t="s">
        <v>171</v>
      </c>
      <c r="C23" s="5" t="s">
        <v>16</v>
      </c>
      <c r="D23" s="77" t="str">
        <f>'New Retainer Proc Codes'!C23</f>
        <v>W1953</v>
      </c>
      <c r="E23" s="1">
        <v>9.4</v>
      </c>
      <c r="F23" s="1">
        <f t="shared" si="0"/>
        <v>7.5200000000000005</v>
      </c>
      <c r="G23" s="1"/>
      <c r="H23" s="1">
        <v>11.88</v>
      </c>
      <c r="I23" s="1">
        <f t="shared" si="1"/>
        <v>9.5040000000000013</v>
      </c>
      <c r="J23" s="1"/>
    </row>
    <row r="24" spans="1:10" ht="15" x14ac:dyDescent="0.25">
      <c r="A24" s="9" t="s">
        <v>312</v>
      </c>
      <c r="B24" s="7" t="s">
        <v>171</v>
      </c>
      <c r="C24" s="5" t="s">
        <v>17</v>
      </c>
      <c r="D24" s="77" t="str">
        <f>'New Retainer Proc Codes'!C24</f>
        <v>W5687</v>
      </c>
      <c r="E24" s="1">
        <v>11.2</v>
      </c>
      <c r="F24" s="1">
        <f t="shared" si="0"/>
        <v>8.9599999999999991</v>
      </c>
      <c r="G24" s="1"/>
      <c r="H24" s="1">
        <v>14.41</v>
      </c>
      <c r="I24" s="1">
        <f t="shared" si="1"/>
        <v>11.528</v>
      </c>
      <c r="J24" s="1"/>
    </row>
    <row r="25" spans="1:10" ht="15" x14ac:dyDescent="0.25">
      <c r="A25" s="9" t="s">
        <v>313</v>
      </c>
      <c r="B25" s="7" t="s">
        <v>171</v>
      </c>
      <c r="C25" s="5" t="s">
        <v>18</v>
      </c>
      <c r="D25" s="77" t="str">
        <f>'New Retainer Proc Codes'!C25</f>
        <v>W1953</v>
      </c>
      <c r="E25" s="1">
        <v>11.2</v>
      </c>
      <c r="F25" s="1">
        <f t="shared" si="0"/>
        <v>8.9599999999999991</v>
      </c>
      <c r="G25" s="1"/>
      <c r="H25" s="1">
        <v>14.41</v>
      </c>
      <c r="I25" s="1">
        <f t="shared" si="1"/>
        <v>11.528</v>
      </c>
      <c r="J25" s="1"/>
    </row>
    <row r="26" spans="1:10" ht="15" x14ac:dyDescent="0.25">
      <c r="A26" s="9" t="s">
        <v>304</v>
      </c>
      <c r="B26" s="7" t="s">
        <v>171</v>
      </c>
      <c r="C26" s="5" t="s">
        <v>19</v>
      </c>
      <c r="D26" s="77" t="str">
        <f>'New Retainer Proc Codes'!C26</f>
        <v>W1954</v>
      </c>
      <c r="E26" s="1">
        <v>47.28</v>
      </c>
      <c r="F26" s="1">
        <f t="shared" si="0"/>
        <v>37.824000000000005</v>
      </c>
      <c r="G26" s="1"/>
      <c r="H26" s="1">
        <v>59.21</v>
      </c>
      <c r="I26" s="1">
        <f t="shared" si="1"/>
        <v>47.368000000000002</v>
      </c>
      <c r="J26" s="1"/>
    </row>
    <row r="27" spans="1:10" ht="15" x14ac:dyDescent="0.25">
      <c r="A27" s="9" t="s">
        <v>305</v>
      </c>
      <c r="B27" s="7" t="s">
        <v>171</v>
      </c>
      <c r="C27" s="5" t="s">
        <v>20</v>
      </c>
      <c r="D27" s="77" t="str">
        <f>'New Retainer Proc Codes'!C27</f>
        <v>W1959</v>
      </c>
      <c r="E27" s="1">
        <v>47.28</v>
      </c>
      <c r="F27" s="1">
        <f t="shared" si="0"/>
        <v>37.824000000000005</v>
      </c>
      <c r="G27" s="1"/>
      <c r="H27" s="1">
        <v>59.21</v>
      </c>
      <c r="I27" s="1">
        <f t="shared" si="1"/>
        <v>47.368000000000002</v>
      </c>
      <c r="J27" s="1"/>
    </row>
    <row r="28" spans="1:10" ht="15" x14ac:dyDescent="0.25">
      <c r="A28" s="9" t="s">
        <v>306</v>
      </c>
      <c r="B28" s="7" t="s">
        <v>171</v>
      </c>
      <c r="C28" s="5" t="s">
        <v>19</v>
      </c>
      <c r="D28" s="77" t="str">
        <f>'New Retainer Proc Codes'!C28</f>
        <v>W1954</v>
      </c>
      <c r="E28" s="1">
        <v>68.819999999999993</v>
      </c>
      <c r="F28" s="1">
        <f t="shared" si="0"/>
        <v>55.055999999999997</v>
      </c>
      <c r="G28" s="1"/>
      <c r="H28" s="1">
        <v>88.84</v>
      </c>
      <c r="I28" s="1">
        <f t="shared" si="1"/>
        <v>71.072000000000003</v>
      </c>
      <c r="J28" s="1"/>
    </row>
    <row r="29" spans="1:10" ht="15" x14ac:dyDescent="0.25">
      <c r="A29" s="9" t="s">
        <v>307</v>
      </c>
      <c r="B29" s="7" t="s">
        <v>171</v>
      </c>
      <c r="C29" s="5" t="s">
        <v>20</v>
      </c>
      <c r="D29" s="77" t="str">
        <f>'New Retainer Proc Codes'!C29</f>
        <v>W1959</v>
      </c>
      <c r="E29" s="1">
        <v>68.819999999999993</v>
      </c>
      <c r="F29" s="1">
        <f t="shared" si="0"/>
        <v>55.055999999999997</v>
      </c>
      <c r="G29" s="1"/>
      <c r="H29" s="1">
        <v>88.84</v>
      </c>
      <c r="I29" s="1">
        <f t="shared" si="1"/>
        <v>71.072000000000003</v>
      </c>
      <c r="J29" s="1"/>
    </row>
    <row r="30" spans="1:10" ht="15" x14ac:dyDescent="0.25">
      <c r="A30" s="9" t="s">
        <v>314</v>
      </c>
      <c r="B30" s="7" t="s">
        <v>171</v>
      </c>
      <c r="C30" s="5" t="s">
        <v>19</v>
      </c>
      <c r="D30" s="77" t="str">
        <f>'New Retainer Proc Codes'!C30</f>
        <v>W1954</v>
      </c>
      <c r="E30" s="1">
        <v>17.77</v>
      </c>
      <c r="F30" s="1">
        <f t="shared" si="0"/>
        <v>14.216000000000001</v>
      </c>
      <c r="G30" s="1"/>
      <c r="H30" s="1">
        <v>22.87</v>
      </c>
      <c r="I30" s="1">
        <f t="shared" si="1"/>
        <v>18.296000000000003</v>
      </c>
      <c r="J30" s="1"/>
    </row>
    <row r="31" spans="1:10" ht="13.5" customHeight="1" x14ac:dyDescent="0.25">
      <c r="A31" s="9" t="s">
        <v>315</v>
      </c>
      <c r="B31" s="7" t="s">
        <v>171</v>
      </c>
      <c r="C31" s="5" t="s">
        <v>20</v>
      </c>
      <c r="D31" s="77" t="str">
        <f>'New Retainer Proc Codes'!C31</f>
        <v>W1959</v>
      </c>
      <c r="E31" s="1">
        <v>17.77</v>
      </c>
      <c r="F31" s="1">
        <f t="shared" si="0"/>
        <v>14.216000000000001</v>
      </c>
      <c r="G31" s="1"/>
      <c r="H31" s="1">
        <v>22.87</v>
      </c>
      <c r="I31" s="1">
        <f t="shared" si="1"/>
        <v>18.296000000000003</v>
      </c>
      <c r="J31" s="1"/>
    </row>
    <row r="32" spans="1:10" ht="15" x14ac:dyDescent="0.25">
      <c r="A32" s="9" t="s">
        <v>316</v>
      </c>
      <c r="B32" s="7" t="s">
        <v>171</v>
      </c>
      <c r="C32" s="5" t="s">
        <v>21</v>
      </c>
      <c r="D32" s="77" t="str">
        <f>'New Retainer Proc Codes'!C32</f>
        <v>W1966</v>
      </c>
      <c r="E32" s="1">
        <v>49.5</v>
      </c>
      <c r="F32" s="1">
        <f>E32*0.8</f>
        <v>39.6</v>
      </c>
      <c r="G32" s="1"/>
      <c r="H32" s="1">
        <v>61.99</v>
      </c>
      <c r="I32" s="1">
        <f>H32*0.8</f>
        <v>49.592000000000006</v>
      </c>
      <c r="J32" s="1"/>
    </row>
    <row r="33" spans="1:10" ht="15" x14ac:dyDescent="0.25">
      <c r="A33" s="9" t="s">
        <v>317</v>
      </c>
      <c r="B33" s="7" t="s">
        <v>171</v>
      </c>
      <c r="C33" s="5" t="s">
        <v>22</v>
      </c>
      <c r="D33" s="77" t="str">
        <f>'New Retainer Proc Codes'!C33</f>
        <v>W1967</v>
      </c>
      <c r="E33" s="1">
        <v>49.5</v>
      </c>
      <c r="F33" s="1">
        <f t="shared" ref="F33:F39" si="2">E33*0.8</f>
        <v>39.6</v>
      </c>
      <c r="G33" s="1"/>
      <c r="H33" s="1">
        <v>61.99</v>
      </c>
      <c r="I33" s="1">
        <f t="shared" ref="I33:I39" si="3">H33*0.8</f>
        <v>49.592000000000006</v>
      </c>
      <c r="J33" s="1"/>
    </row>
    <row r="34" spans="1:10" ht="15" x14ac:dyDescent="0.25">
      <c r="A34" s="9" t="s">
        <v>318</v>
      </c>
      <c r="B34" s="7" t="s">
        <v>171</v>
      </c>
      <c r="C34" s="5" t="s">
        <v>21</v>
      </c>
      <c r="D34" s="77" t="str">
        <f>'New Retainer Proc Codes'!C34</f>
        <v>W1966</v>
      </c>
      <c r="E34" s="1">
        <v>72.05</v>
      </c>
      <c r="F34" s="1">
        <f t="shared" si="2"/>
        <v>57.64</v>
      </c>
      <c r="G34" s="1"/>
      <c r="H34" s="1">
        <v>93.02</v>
      </c>
      <c r="I34" s="1">
        <f t="shared" si="3"/>
        <v>74.415999999999997</v>
      </c>
      <c r="J34" s="1"/>
    </row>
    <row r="35" spans="1:10" ht="15" x14ac:dyDescent="0.25">
      <c r="A35" s="9" t="s">
        <v>319</v>
      </c>
      <c r="B35" s="7" t="s">
        <v>171</v>
      </c>
      <c r="C35" s="5" t="s">
        <v>22</v>
      </c>
      <c r="D35" s="77" t="str">
        <f>'New Retainer Proc Codes'!C35</f>
        <v>W1967</v>
      </c>
      <c r="E35" s="1">
        <v>72.05</v>
      </c>
      <c r="F35" s="1">
        <f t="shared" si="2"/>
        <v>57.64</v>
      </c>
      <c r="G35" s="1"/>
      <c r="H35" s="1">
        <v>93.02</v>
      </c>
      <c r="I35" s="1">
        <f t="shared" si="3"/>
        <v>74.415999999999997</v>
      </c>
      <c r="J35" s="1"/>
    </row>
    <row r="36" spans="1:10" ht="15" x14ac:dyDescent="0.25">
      <c r="A36" s="9" t="s">
        <v>320</v>
      </c>
      <c r="B36" s="7" t="s">
        <v>171</v>
      </c>
      <c r="C36" s="5" t="s">
        <v>21</v>
      </c>
      <c r="D36" s="77" t="str">
        <f>'New Retainer Proc Codes'!C36</f>
        <v>W1966</v>
      </c>
      <c r="E36" s="1">
        <v>11.77</v>
      </c>
      <c r="F36" s="1">
        <f t="shared" si="2"/>
        <v>9.4160000000000004</v>
      </c>
      <c r="G36" s="1"/>
      <c r="H36" s="1">
        <v>14.88</v>
      </c>
      <c r="I36" s="1">
        <f t="shared" si="3"/>
        <v>11.904000000000002</v>
      </c>
      <c r="J36" s="1"/>
    </row>
    <row r="37" spans="1:10" ht="15" x14ac:dyDescent="0.25">
      <c r="A37" s="9" t="s">
        <v>321</v>
      </c>
      <c r="B37" s="7" t="s">
        <v>171</v>
      </c>
      <c r="C37" s="5" t="s">
        <v>22</v>
      </c>
      <c r="D37" s="77" t="str">
        <f>'New Retainer Proc Codes'!C37</f>
        <v>W1967</v>
      </c>
      <c r="E37" s="1">
        <v>11.77</v>
      </c>
      <c r="F37" s="1">
        <f t="shared" si="2"/>
        <v>9.4160000000000004</v>
      </c>
      <c r="G37" s="1"/>
      <c r="H37" s="1">
        <v>14.88</v>
      </c>
      <c r="I37" s="1">
        <f t="shared" si="3"/>
        <v>11.904000000000002</v>
      </c>
      <c r="J37" s="1"/>
    </row>
    <row r="38" spans="1:10" ht="15" x14ac:dyDescent="0.25">
      <c r="A38" s="9" t="s">
        <v>322</v>
      </c>
      <c r="B38" s="7" t="s">
        <v>171</v>
      </c>
      <c r="C38" s="5" t="s">
        <v>21</v>
      </c>
      <c r="D38" s="77" t="str">
        <f>'New Retainer Proc Codes'!C38</f>
        <v>W1966</v>
      </c>
      <c r="E38" s="1">
        <v>16.91</v>
      </c>
      <c r="F38" s="1">
        <f t="shared" si="2"/>
        <v>13.528</v>
      </c>
      <c r="G38" s="1"/>
      <c r="H38" s="1">
        <v>21.18</v>
      </c>
      <c r="I38" s="1">
        <f t="shared" si="3"/>
        <v>16.943999999999999</v>
      </c>
      <c r="J38" s="1"/>
    </row>
    <row r="39" spans="1:10" ht="15" x14ac:dyDescent="0.25">
      <c r="A39" s="9" t="s">
        <v>323</v>
      </c>
      <c r="B39" s="7" t="s">
        <v>171</v>
      </c>
      <c r="C39" s="5" t="s">
        <v>22</v>
      </c>
      <c r="D39" s="77" t="str">
        <f>'New Retainer Proc Codes'!C39</f>
        <v>W1967</v>
      </c>
      <c r="E39" s="1">
        <v>16.91</v>
      </c>
      <c r="F39" s="1">
        <f t="shared" si="2"/>
        <v>13.528</v>
      </c>
      <c r="G39" s="1"/>
      <c r="H39" s="1">
        <v>21.18</v>
      </c>
      <c r="I39" s="1">
        <f t="shared" si="3"/>
        <v>16.943999999999999</v>
      </c>
      <c r="J39" s="1"/>
    </row>
    <row r="40" spans="1:10" ht="15" x14ac:dyDescent="0.25">
      <c r="A40" s="18" t="s">
        <v>110</v>
      </c>
      <c r="B40" s="78" t="s">
        <v>171</v>
      </c>
      <c r="C40" s="77" t="s">
        <v>23</v>
      </c>
      <c r="D40" s="77" t="str">
        <f>'New Retainer Proc Codes'!C40</f>
        <v>W5882</v>
      </c>
      <c r="E40" s="79">
        <v>44.54</v>
      </c>
      <c r="F40" s="79"/>
      <c r="G40" s="79"/>
      <c r="H40" s="79">
        <v>55.78</v>
      </c>
      <c r="I40" s="79"/>
      <c r="J40" s="79"/>
    </row>
    <row r="41" spans="1:10" ht="15" x14ac:dyDescent="0.25">
      <c r="A41" s="18" t="s">
        <v>111</v>
      </c>
      <c r="B41" s="78" t="s">
        <v>171</v>
      </c>
      <c r="C41" s="77" t="s">
        <v>24</v>
      </c>
      <c r="D41" s="77" t="str">
        <f>'New Retainer Proc Codes'!C41</f>
        <v>W5883</v>
      </c>
      <c r="E41" s="79">
        <v>64.83</v>
      </c>
      <c r="F41" s="79"/>
      <c r="G41" s="79"/>
      <c r="H41" s="79">
        <v>83.69</v>
      </c>
      <c r="I41" s="79"/>
      <c r="J41" s="79"/>
    </row>
    <row r="42" spans="1:10" ht="15" x14ac:dyDescent="0.25">
      <c r="A42" s="18" t="s">
        <v>112</v>
      </c>
      <c r="B42" s="78" t="s">
        <v>171</v>
      </c>
      <c r="C42" s="77" t="s">
        <v>25</v>
      </c>
      <c r="D42" s="77" t="str">
        <f>'New Retainer Proc Codes'!C42</f>
        <v>W5880</v>
      </c>
      <c r="E42" s="79">
        <v>39.99</v>
      </c>
      <c r="F42" s="79"/>
      <c r="G42" s="79">
        <f>E42*0.5</f>
        <v>19.995000000000001</v>
      </c>
      <c r="H42" s="79">
        <v>50.08</v>
      </c>
      <c r="I42" s="79"/>
      <c r="J42" s="79">
        <f>H42*0.5</f>
        <v>25.04</v>
      </c>
    </row>
    <row r="43" spans="1:10" ht="15" x14ac:dyDescent="0.25">
      <c r="A43" s="18" t="s">
        <v>113</v>
      </c>
      <c r="B43" s="78" t="s">
        <v>171</v>
      </c>
      <c r="C43" s="77" t="s">
        <v>26</v>
      </c>
      <c r="D43" s="77" t="str">
        <f>'New Retainer Proc Codes'!C43</f>
        <v>W5881</v>
      </c>
      <c r="E43" s="79">
        <v>58.2</v>
      </c>
      <c r="F43" s="79"/>
      <c r="G43" s="79">
        <f>E43*0.5</f>
        <v>29.1</v>
      </c>
      <c r="H43" s="79">
        <v>75.14</v>
      </c>
      <c r="I43" s="79"/>
      <c r="J43" s="79">
        <f>H43*0.5</f>
        <v>37.57</v>
      </c>
    </row>
    <row r="44" spans="1:10" ht="15" x14ac:dyDescent="0.25">
      <c r="A44" s="18" t="s">
        <v>114</v>
      </c>
      <c r="B44" s="78" t="s">
        <v>171</v>
      </c>
      <c r="C44" s="77" t="s">
        <v>27</v>
      </c>
      <c r="D44" s="77" t="str">
        <f>'New Retainer Proc Codes'!C44</f>
        <v>W5884</v>
      </c>
      <c r="E44" s="79">
        <v>39.99</v>
      </c>
      <c r="F44" s="79"/>
      <c r="G44" s="79"/>
      <c r="H44" s="79">
        <v>50.08</v>
      </c>
      <c r="I44" s="79"/>
      <c r="J44" s="79"/>
    </row>
    <row r="45" spans="1:10" ht="15" x14ac:dyDescent="0.25">
      <c r="A45" s="18" t="s">
        <v>115</v>
      </c>
      <c r="B45" s="78" t="s">
        <v>171</v>
      </c>
      <c r="C45" s="77" t="s">
        <v>28</v>
      </c>
      <c r="D45" s="77" t="str">
        <f>'New Retainer Proc Codes'!C45</f>
        <v>W5885</v>
      </c>
      <c r="E45" s="79">
        <v>72.88</v>
      </c>
      <c r="F45" s="79"/>
      <c r="G45" s="79"/>
      <c r="H45" s="79">
        <v>75.069999999999993</v>
      </c>
      <c r="I45" s="79"/>
      <c r="J45" s="79"/>
    </row>
    <row r="46" spans="1:10" ht="15" x14ac:dyDescent="0.25">
      <c r="A46" s="9" t="s">
        <v>346</v>
      </c>
      <c r="B46" s="7" t="s">
        <v>168</v>
      </c>
      <c r="C46" s="5" t="s">
        <v>29</v>
      </c>
      <c r="D46" s="77" t="str">
        <f>'New Retainer Proc Codes'!C46</f>
        <v>W5670</v>
      </c>
      <c r="E46" s="1">
        <v>12000</v>
      </c>
      <c r="F46" s="1"/>
      <c r="G46" s="1"/>
      <c r="H46" s="1">
        <v>12000</v>
      </c>
      <c r="I46" s="1"/>
      <c r="J46" s="1"/>
    </row>
    <row r="47" spans="1:10" ht="15" x14ac:dyDescent="0.25">
      <c r="A47" s="9" t="s">
        <v>347</v>
      </c>
      <c r="B47" s="7" t="s">
        <v>168</v>
      </c>
      <c r="C47" s="5" t="s">
        <v>30</v>
      </c>
      <c r="D47" s="77" t="str">
        <f>'New Retainer Proc Codes'!C47</f>
        <v>W5672</v>
      </c>
      <c r="E47" s="1">
        <v>12000</v>
      </c>
      <c r="F47" s="1"/>
      <c r="G47" s="1"/>
      <c r="H47" s="1">
        <v>12000</v>
      </c>
      <c r="I47" s="1"/>
      <c r="J47" s="1"/>
    </row>
    <row r="48" spans="1:10" ht="15" x14ac:dyDescent="0.25">
      <c r="A48" s="9" t="s">
        <v>324</v>
      </c>
      <c r="B48" s="7" t="s">
        <v>169</v>
      </c>
      <c r="C48" s="5" t="s">
        <v>31</v>
      </c>
      <c r="D48" s="77" t="str">
        <f>'New Retainer Proc Codes'!C48</f>
        <v>W5674</v>
      </c>
      <c r="E48" s="1">
        <v>474.23</v>
      </c>
      <c r="F48" s="1"/>
      <c r="G48" s="1"/>
      <c r="H48" s="1">
        <v>538.54</v>
      </c>
      <c r="I48" s="1"/>
      <c r="J48" s="1"/>
    </row>
    <row r="49" spans="1:10" ht="15" x14ac:dyDescent="0.25">
      <c r="A49" s="9" t="s">
        <v>325</v>
      </c>
      <c r="B49" s="7" t="s">
        <v>169</v>
      </c>
      <c r="C49" s="5" t="s">
        <v>32</v>
      </c>
      <c r="D49" s="77" t="str">
        <f>'New Retainer Proc Codes'!C49</f>
        <v>W5676</v>
      </c>
      <c r="E49" s="1">
        <v>474.23</v>
      </c>
      <c r="F49" s="1"/>
      <c r="G49" s="1"/>
      <c r="H49" s="1">
        <v>538.54</v>
      </c>
      <c r="I49" s="1"/>
      <c r="J49" s="1"/>
    </row>
    <row r="50" spans="1:10" ht="15" x14ac:dyDescent="0.25">
      <c r="A50" s="9" t="s">
        <v>116</v>
      </c>
      <c r="B50" s="7" t="s">
        <v>169</v>
      </c>
      <c r="C50" s="5" t="s">
        <v>33</v>
      </c>
      <c r="D50" s="77" t="str">
        <f>'New Retainer Proc Codes'!C50</f>
        <v>W5654</v>
      </c>
      <c r="E50" s="1">
        <v>655.37</v>
      </c>
      <c r="F50" s="1"/>
      <c r="G50" s="1"/>
      <c r="H50" s="1">
        <v>744.24</v>
      </c>
      <c r="I50" s="1"/>
      <c r="J50" s="1"/>
    </row>
    <row r="51" spans="1:10" ht="15" x14ac:dyDescent="0.25">
      <c r="A51" s="9" t="s">
        <v>117</v>
      </c>
      <c r="B51" s="7" t="s">
        <v>169</v>
      </c>
      <c r="C51" s="5" t="s">
        <v>34</v>
      </c>
      <c r="D51" s="77" t="str">
        <f>'New Retainer Proc Codes'!C51</f>
        <v>W5656</v>
      </c>
      <c r="E51" s="1">
        <v>655.37</v>
      </c>
      <c r="F51" s="1"/>
      <c r="G51" s="1"/>
      <c r="H51" s="1">
        <v>744.24</v>
      </c>
      <c r="I51" s="1"/>
      <c r="J51" s="1"/>
    </row>
    <row r="52" spans="1:10" ht="15" x14ac:dyDescent="0.25">
      <c r="A52" s="9" t="s">
        <v>118</v>
      </c>
      <c r="B52" s="7" t="s">
        <v>169</v>
      </c>
      <c r="C52" s="5" t="s">
        <v>35</v>
      </c>
      <c r="D52" s="77" t="str">
        <f>'New Retainer Proc Codes'!C52</f>
        <v>W5640</v>
      </c>
      <c r="E52" s="1">
        <v>1966.12</v>
      </c>
      <c r="F52" s="1"/>
      <c r="G52" s="1"/>
      <c r="H52" s="1">
        <v>2232.7199999999998</v>
      </c>
      <c r="I52" s="1"/>
      <c r="J52" s="1"/>
    </row>
    <row r="53" spans="1:10" ht="15" x14ac:dyDescent="0.25">
      <c r="A53" s="9" t="s">
        <v>119</v>
      </c>
      <c r="B53" s="7" t="s">
        <v>169</v>
      </c>
      <c r="C53" s="5" t="s">
        <v>36</v>
      </c>
      <c r="D53" s="77" t="str">
        <f>'New Retainer Proc Codes'!C53</f>
        <v>W5645</v>
      </c>
      <c r="E53" s="1">
        <v>1966.12</v>
      </c>
      <c r="F53" s="1"/>
      <c r="G53" s="1"/>
      <c r="H53" s="1">
        <v>2232.7199999999998</v>
      </c>
      <c r="I53" s="1"/>
      <c r="J53" s="1"/>
    </row>
    <row r="54" spans="1:10" ht="15" x14ac:dyDescent="0.25">
      <c r="A54" s="9" t="s">
        <v>120</v>
      </c>
      <c r="B54" s="7" t="s">
        <v>169</v>
      </c>
      <c r="C54" s="5" t="s">
        <v>37</v>
      </c>
      <c r="D54" s="77" t="str">
        <f>'New Retainer Proc Codes'!C54</f>
        <v>W5647</v>
      </c>
      <c r="E54" s="1">
        <v>1310.74</v>
      </c>
      <c r="F54" s="1"/>
      <c r="G54" s="1"/>
      <c r="H54" s="1">
        <v>1488.48</v>
      </c>
      <c r="I54" s="1"/>
      <c r="J54" s="1"/>
    </row>
    <row r="55" spans="1:10" ht="15" x14ac:dyDescent="0.25">
      <c r="A55" s="9" t="s">
        <v>121</v>
      </c>
      <c r="B55" s="7" t="s">
        <v>169</v>
      </c>
      <c r="C55" s="5" t="s">
        <v>38</v>
      </c>
      <c r="D55" s="77" t="str">
        <f>'New Retainer Proc Codes'!C55</f>
        <v>W5649</v>
      </c>
      <c r="E55" s="1">
        <v>1310.74</v>
      </c>
      <c r="F55" s="1"/>
      <c r="G55" s="1"/>
      <c r="H55" s="1">
        <v>1488.48</v>
      </c>
      <c r="I55" s="1"/>
      <c r="J55" s="1"/>
    </row>
    <row r="56" spans="1:10" ht="15" x14ac:dyDescent="0.25">
      <c r="A56" s="9" t="s">
        <v>326</v>
      </c>
      <c r="B56" s="7" t="s">
        <v>173</v>
      </c>
      <c r="C56" s="5" t="s">
        <v>39</v>
      </c>
      <c r="D56" s="77" t="str">
        <f>'New Retainer Proc Codes'!C56</f>
        <v>W1968</v>
      </c>
      <c r="E56" s="1">
        <v>603.89</v>
      </c>
      <c r="F56" s="1">
        <f>E56*0.8</f>
        <v>483.11200000000002</v>
      </c>
      <c r="G56" s="1"/>
      <c r="H56" s="1">
        <v>692.74</v>
      </c>
      <c r="I56" s="1">
        <f>H56*0.8</f>
        <v>554.19200000000001</v>
      </c>
      <c r="J56" s="1"/>
    </row>
    <row r="57" spans="1:10" ht="15" x14ac:dyDescent="0.25">
      <c r="A57" s="9" t="s">
        <v>327</v>
      </c>
      <c r="B57" s="7" t="s">
        <v>173</v>
      </c>
      <c r="C57" s="5" t="s">
        <v>40</v>
      </c>
      <c r="D57" s="77" t="str">
        <f>'New Retainer Proc Codes'!C57</f>
        <v>W5664</v>
      </c>
      <c r="E57" s="1">
        <v>603.89</v>
      </c>
      <c r="F57" s="1">
        <f>E57*0.8</f>
        <v>483.11200000000002</v>
      </c>
      <c r="G57" s="1"/>
      <c r="H57" s="1">
        <v>692.74</v>
      </c>
      <c r="I57" s="1">
        <f>H57*0.8</f>
        <v>554.19200000000001</v>
      </c>
      <c r="J57" s="1"/>
    </row>
    <row r="58" spans="1:10" ht="15" x14ac:dyDescent="0.25">
      <c r="A58" s="18" t="s">
        <v>122</v>
      </c>
      <c r="B58" s="78" t="s">
        <v>171</v>
      </c>
      <c r="C58" s="77" t="s">
        <v>41</v>
      </c>
      <c r="D58" s="77" t="str">
        <f>'New Retainer Proc Codes'!C58</f>
        <v>W5658</v>
      </c>
      <c r="E58" s="79">
        <v>81.92</v>
      </c>
      <c r="F58" s="79"/>
      <c r="G58" s="79"/>
      <c r="H58" s="79">
        <v>93.03</v>
      </c>
      <c r="I58" s="79"/>
      <c r="J58" s="79"/>
    </row>
    <row r="59" spans="1:10" ht="15" x14ac:dyDescent="0.25">
      <c r="A59" s="18" t="s">
        <v>123</v>
      </c>
      <c r="B59" s="78" t="s">
        <v>171</v>
      </c>
      <c r="C59" s="77" t="s">
        <v>42</v>
      </c>
      <c r="D59" s="77" t="str">
        <f>'New Retainer Proc Codes'!C59</f>
        <v>W5660</v>
      </c>
      <c r="E59" s="79">
        <v>81.92</v>
      </c>
      <c r="F59" s="79"/>
      <c r="G59" s="79"/>
      <c r="H59" s="79">
        <v>93.03</v>
      </c>
      <c r="I59" s="79"/>
      <c r="J59" s="79"/>
    </row>
    <row r="60" spans="1:10" ht="15" x14ac:dyDescent="0.25">
      <c r="A60" s="9" t="s">
        <v>328</v>
      </c>
      <c r="B60" s="7" t="s">
        <v>171</v>
      </c>
      <c r="C60" s="5" t="s">
        <v>43</v>
      </c>
      <c r="D60" s="77" t="str">
        <f>'New Retainer Proc Codes'!C60</f>
        <v>W1969</v>
      </c>
      <c r="E60" s="1">
        <v>63.53</v>
      </c>
      <c r="F60" s="1">
        <f>E60*0.8</f>
        <v>50.824000000000005</v>
      </c>
      <c r="G60" s="1"/>
      <c r="H60" s="1">
        <v>72.150000000000006</v>
      </c>
      <c r="I60" s="1">
        <f>H60*0.8</f>
        <v>57.720000000000006</v>
      </c>
      <c r="J60" s="1"/>
    </row>
    <row r="61" spans="1:10" ht="15" x14ac:dyDescent="0.25">
      <c r="A61" s="9" t="s">
        <v>329</v>
      </c>
      <c r="B61" s="7" t="s">
        <v>171</v>
      </c>
      <c r="C61" s="5" t="s">
        <v>44</v>
      </c>
      <c r="D61" s="77" t="str">
        <f>'New Retainer Proc Codes'!C61</f>
        <v>W5668</v>
      </c>
      <c r="E61" s="1">
        <v>63.53</v>
      </c>
      <c r="F61" s="1">
        <f t="shared" ref="F61" si="4">E61*0.8</f>
        <v>50.824000000000005</v>
      </c>
      <c r="G61" s="1"/>
      <c r="H61" s="1">
        <v>72.150000000000006</v>
      </c>
      <c r="I61" s="1">
        <f t="shared" ref="I61" si="5">H61*0.8</f>
        <v>57.720000000000006</v>
      </c>
      <c r="J61" s="1"/>
    </row>
    <row r="62" spans="1:10" ht="15" x14ac:dyDescent="0.25">
      <c r="A62" s="18" t="s">
        <v>124</v>
      </c>
      <c r="B62" s="78" t="s">
        <v>169</v>
      </c>
      <c r="C62" s="77" t="s">
        <v>45</v>
      </c>
      <c r="D62" s="77" t="str">
        <f>'New Retainer Proc Codes'!C62</f>
        <v>W5740</v>
      </c>
      <c r="E62" s="79">
        <v>399.92</v>
      </c>
      <c r="F62" s="79"/>
      <c r="G62" s="79"/>
      <c r="H62" s="79">
        <v>430.86</v>
      </c>
      <c r="I62" s="79"/>
      <c r="J62" s="79"/>
    </row>
    <row r="63" spans="1:10" ht="15" x14ac:dyDescent="0.25">
      <c r="A63" s="18" t="s">
        <v>125</v>
      </c>
      <c r="B63" s="78" t="s">
        <v>169</v>
      </c>
      <c r="C63" s="77" t="s">
        <v>46</v>
      </c>
      <c r="D63" s="77" t="str">
        <f>'New Retainer Proc Codes'!C63</f>
        <v>W5742</v>
      </c>
      <c r="E63" s="79">
        <v>399.92</v>
      </c>
      <c r="F63" s="79"/>
      <c r="G63" s="79"/>
      <c r="H63" s="79">
        <v>430.86</v>
      </c>
      <c r="I63" s="79"/>
      <c r="J63" s="79"/>
    </row>
    <row r="64" spans="1:10" ht="15" x14ac:dyDescent="0.25">
      <c r="A64" s="18" t="s">
        <v>126</v>
      </c>
      <c r="B64" s="78" t="s">
        <v>169</v>
      </c>
      <c r="C64" s="77" t="s">
        <v>47</v>
      </c>
      <c r="D64" s="77" t="str">
        <f>'New Retainer Proc Codes'!C64</f>
        <v>W5744</v>
      </c>
      <c r="E64" s="79">
        <v>399.92</v>
      </c>
      <c r="F64" s="79"/>
      <c r="G64" s="79"/>
      <c r="H64" s="79">
        <v>430.86</v>
      </c>
      <c r="I64" s="79"/>
      <c r="J64" s="79"/>
    </row>
    <row r="65" spans="1:10" ht="15" x14ac:dyDescent="0.25">
      <c r="A65" s="9" t="s">
        <v>127</v>
      </c>
      <c r="B65" s="7" t="s">
        <v>168</v>
      </c>
      <c r="C65" s="5" t="s">
        <v>48</v>
      </c>
      <c r="D65" s="77" t="str">
        <f>'New Retainer Proc Codes'!C65</f>
        <v>W5750</v>
      </c>
      <c r="E65" s="1">
        <v>15000</v>
      </c>
      <c r="F65" s="1"/>
      <c r="G65" s="1"/>
      <c r="H65" s="1">
        <v>15000</v>
      </c>
      <c r="I65" s="1"/>
      <c r="J65" s="1"/>
    </row>
    <row r="66" spans="1:10" ht="15" x14ac:dyDescent="0.25">
      <c r="A66" s="9" t="s">
        <v>128</v>
      </c>
      <c r="B66" s="7" t="s">
        <v>168</v>
      </c>
      <c r="C66" s="5" t="s">
        <v>49</v>
      </c>
      <c r="D66" s="77" t="str">
        <f>'New Retainer Proc Codes'!C66</f>
        <v>W5752</v>
      </c>
      <c r="E66" s="1">
        <v>15000</v>
      </c>
      <c r="F66" s="1"/>
      <c r="G66" s="1"/>
      <c r="H66" s="1">
        <v>15000</v>
      </c>
      <c r="I66" s="1"/>
      <c r="J66" s="1"/>
    </row>
    <row r="67" spans="1:10" ht="15" x14ac:dyDescent="0.25">
      <c r="A67" s="9" t="s">
        <v>129</v>
      </c>
      <c r="B67" s="7" t="s">
        <v>168</v>
      </c>
      <c r="C67" s="5" t="s">
        <v>50</v>
      </c>
      <c r="D67" s="77" t="str">
        <f>'New Retainer Proc Codes'!C67</f>
        <v>W5754</v>
      </c>
      <c r="E67" s="1">
        <v>15000</v>
      </c>
      <c r="F67" s="1"/>
      <c r="G67" s="1"/>
      <c r="H67" s="1">
        <v>15000</v>
      </c>
      <c r="I67" s="1"/>
      <c r="J67" s="1"/>
    </row>
    <row r="68" spans="1:10" ht="15" x14ac:dyDescent="0.25">
      <c r="A68" s="18" t="s">
        <v>130</v>
      </c>
      <c r="B68" s="78" t="s">
        <v>171</v>
      </c>
      <c r="C68" s="77" t="s">
        <v>51</v>
      </c>
      <c r="D68" s="77" t="str">
        <f>'New Retainer Proc Codes'!C68</f>
        <v>W5760</v>
      </c>
      <c r="E68" s="79">
        <v>52.39</v>
      </c>
      <c r="F68" s="79"/>
      <c r="G68" s="79"/>
      <c r="H68" s="79">
        <v>52.39</v>
      </c>
      <c r="I68" s="79"/>
      <c r="J68" s="79"/>
    </row>
    <row r="69" spans="1:10" ht="15" x14ac:dyDescent="0.25">
      <c r="A69" s="18" t="s">
        <v>131</v>
      </c>
      <c r="B69" s="78" t="s">
        <v>171</v>
      </c>
      <c r="C69" s="77" t="s">
        <v>52</v>
      </c>
      <c r="D69" s="77" t="str">
        <f>'New Retainer Proc Codes'!C69</f>
        <v>W5762</v>
      </c>
      <c r="E69" s="79">
        <v>52.39</v>
      </c>
      <c r="F69" s="79"/>
      <c r="G69" s="79"/>
      <c r="H69" s="79">
        <v>52.39</v>
      </c>
      <c r="I69" s="79"/>
      <c r="J69" s="79"/>
    </row>
    <row r="70" spans="1:10" ht="15" x14ac:dyDescent="0.25">
      <c r="A70" s="18" t="s">
        <v>132</v>
      </c>
      <c r="B70" s="78" t="s">
        <v>171</v>
      </c>
      <c r="C70" s="77" t="s">
        <v>53</v>
      </c>
      <c r="D70" s="77" t="str">
        <f>'New Retainer Proc Codes'!C70</f>
        <v>W5764</v>
      </c>
      <c r="E70" s="79">
        <v>52.39</v>
      </c>
      <c r="F70" s="79"/>
      <c r="G70" s="79"/>
      <c r="H70" s="79">
        <v>52.39</v>
      </c>
      <c r="I70" s="79"/>
      <c r="J70" s="79"/>
    </row>
    <row r="71" spans="1:10" ht="15" x14ac:dyDescent="0.25">
      <c r="A71" s="18" t="s">
        <v>133</v>
      </c>
      <c r="B71" s="78" t="s">
        <v>168</v>
      </c>
      <c r="C71" s="77" t="s">
        <v>54</v>
      </c>
      <c r="D71" s="77" t="str">
        <f>'New Retainer Proc Codes'!C71</f>
        <v>W5770</v>
      </c>
      <c r="E71" s="79">
        <v>500</v>
      </c>
      <c r="F71" s="79"/>
      <c r="G71" s="79"/>
      <c r="H71" s="79">
        <v>500</v>
      </c>
      <c r="I71" s="79"/>
      <c r="J71" s="79"/>
    </row>
    <row r="72" spans="1:10" ht="15" x14ac:dyDescent="0.25">
      <c r="A72" s="18" t="s">
        <v>134</v>
      </c>
      <c r="B72" s="78" t="s">
        <v>168</v>
      </c>
      <c r="C72" s="77" t="s">
        <v>55</v>
      </c>
      <c r="D72" s="77" t="str">
        <f>'New Retainer Proc Codes'!C72</f>
        <v>W5772</v>
      </c>
      <c r="E72" s="79">
        <v>500</v>
      </c>
      <c r="F72" s="79"/>
      <c r="G72" s="79"/>
      <c r="H72" s="79">
        <v>500</v>
      </c>
      <c r="I72" s="79"/>
      <c r="J72" s="79"/>
    </row>
    <row r="73" spans="1:10" ht="15" x14ac:dyDescent="0.25">
      <c r="A73" s="18" t="s">
        <v>135</v>
      </c>
      <c r="B73" s="78" t="s">
        <v>168</v>
      </c>
      <c r="C73" s="77" t="s">
        <v>56</v>
      </c>
      <c r="D73" s="77" t="str">
        <f>'New Retainer Proc Codes'!C73</f>
        <v>W5774</v>
      </c>
      <c r="E73" s="79">
        <v>500</v>
      </c>
      <c r="F73" s="79"/>
      <c r="G73" s="79"/>
      <c r="H73" s="79">
        <v>500</v>
      </c>
      <c r="I73" s="79"/>
      <c r="J73" s="79"/>
    </row>
    <row r="74" spans="1:10" ht="15" x14ac:dyDescent="0.25">
      <c r="A74" s="18" t="s">
        <v>136</v>
      </c>
      <c r="B74" s="78" t="s">
        <v>171</v>
      </c>
      <c r="C74" s="77" t="s">
        <v>57</v>
      </c>
      <c r="D74" s="77" t="str">
        <f>'New Retainer Proc Codes'!C74</f>
        <v>W5630</v>
      </c>
      <c r="E74" s="79">
        <v>57.21</v>
      </c>
      <c r="F74" s="79"/>
      <c r="G74" s="79"/>
      <c r="H74" s="79">
        <v>64.97</v>
      </c>
      <c r="I74" s="79"/>
      <c r="J74" s="79"/>
    </row>
    <row r="75" spans="1:10" ht="15" x14ac:dyDescent="0.25">
      <c r="A75" s="18" t="s">
        <v>137</v>
      </c>
      <c r="B75" s="78" t="s">
        <v>171</v>
      </c>
      <c r="C75" s="77" t="s">
        <v>58</v>
      </c>
      <c r="D75" s="77" t="str">
        <f>'New Retainer Proc Codes'!C75</f>
        <v>W5632</v>
      </c>
      <c r="E75" s="79">
        <v>57.21</v>
      </c>
      <c r="F75" s="79"/>
      <c r="G75" s="79"/>
      <c r="H75" s="79">
        <v>64.97</v>
      </c>
      <c r="I75" s="79"/>
      <c r="J75" s="79"/>
    </row>
    <row r="76" spans="1:10" ht="15" x14ac:dyDescent="0.25">
      <c r="A76" s="18" t="s">
        <v>138</v>
      </c>
      <c r="B76" s="78" t="s">
        <v>171</v>
      </c>
      <c r="C76" s="77" t="s">
        <v>59</v>
      </c>
      <c r="D76" s="77" t="str">
        <f>'New Retainer Proc Codes'!C76</f>
        <v>W5634</v>
      </c>
      <c r="E76" s="79">
        <v>57.21</v>
      </c>
      <c r="F76" s="79"/>
      <c r="G76" s="79"/>
      <c r="H76" s="79">
        <v>64.97</v>
      </c>
      <c r="I76" s="79"/>
      <c r="J76" s="79"/>
    </row>
    <row r="77" spans="1:10" ht="15" x14ac:dyDescent="0.25">
      <c r="A77" s="9" t="s">
        <v>330</v>
      </c>
      <c r="B77" s="7" t="s">
        <v>170</v>
      </c>
      <c r="C77" s="5" t="s">
        <v>60</v>
      </c>
      <c r="D77" s="77" t="str">
        <f>'New Retainer Proc Codes'!C77</f>
        <v>W5804</v>
      </c>
      <c r="E77" s="1">
        <v>21.68</v>
      </c>
      <c r="F77" s="1"/>
      <c r="G77" s="1">
        <f>E77*0.5</f>
        <v>10.84</v>
      </c>
      <c r="H77" s="1">
        <v>23.22</v>
      </c>
      <c r="I77" s="1"/>
      <c r="J77" s="1">
        <f>H77*0.5</f>
        <v>11.61</v>
      </c>
    </row>
    <row r="78" spans="1:10" ht="15" x14ac:dyDescent="0.25">
      <c r="A78" s="9" t="s">
        <v>331</v>
      </c>
      <c r="B78" s="7" t="s">
        <v>170</v>
      </c>
      <c r="C78" s="5" t="s">
        <v>61</v>
      </c>
      <c r="D78" s="77" t="str">
        <f>'New Retainer Proc Codes'!C78</f>
        <v>W5816</v>
      </c>
      <c r="E78" s="1">
        <v>21.68</v>
      </c>
      <c r="F78" s="1"/>
      <c r="G78" s="1">
        <f t="shared" ref="G78:G79" si="6">E78*0.5</f>
        <v>10.84</v>
      </c>
      <c r="H78" s="1">
        <v>23.22</v>
      </c>
      <c r="I78" s="1"/>
      <c r="J78" s="1">
        <f t="shared" ref="J78:J79" si="7">H78*0.5</f>
        <v>11.61</v>
      </c>
    </row>
    <row r="79" spans="1:10" ht="15" x14ac:dyDescent="0.25">
      <c r="A79" s="9" t="s">
        <v>175</v>
      </c>
      <c r="B79" s="7" t="s">
        <v>170</v>
      </c>
      <c r="C79" s="5" t="s">
        <v>176</v>
      </c>
      <c r="D79" s="77" t="str">
        <f>'New Retainer Proc Codes'!C79</f>
        <v>W5799</v>
      </c>
      <c r="E79" s="1">
        <v>21.68</v>
      </c>
      <c r="F79" s="1"/>
      <c r="G79" s="1">
        <f t="shared" si="6"/>
        <v>10.84</v>
      </c>
      <c r="H79" s="1">
        <v>23.22</v>
      </c>
      <c r="I79" s="1"/>
      <c r="J79" s="1">
        <f t="shared" si="7"/>
        <v>11.61</v>
      </c>
    </row>
    <row r="80" spans="1:10" ht="14.1" customHeight="1" x14ac:dyDescent="0.25">
      <c r="A80" s="18" t="s">
        <v>221</v>
      </c>
      <c r="B80" s="78" t="s">
        <v>170</v>
      </c>
      <c r="C80" s="77" t="s">
        <v>226</v>
      </c>
      <c r="D80" s="77" t="str">
        <f>'New Retainer Proc Codes'!C80</f>
        <v>No Proc Code</v>
      </c>
      <c r="E80" s="79">
        <v>15.31</v>
      </c>
      <c r="F80" s="79"/>
      <c r="G80" s="79"/>
      <c r="H80" s="79">
        <v>16.170000000000002</v>
      </c>
      <c r="I80" s="79"/>
      <c r="J80" s="79"/>
    </row>
    <row r="81" spans="1:10" ht="14.1" customHeight="1" x14ac:dyDescent="0.25">
      <c r="A81" s="18" t="s">
        <v>222</v>
      </c>
      <c r="B81" s="78" t="s">
        <v>170</v>
      </c>
      <c r="C81" s="77" t="s">
        <v>226</v>
      </c>
      <c r="D81" s="77" t="str">
        <f>'New Retainer Proc Codes'!C81</f>
        <v>No Proc Code</v>
      </c>
      <c r="E81" s="79">
        <v>15.31</v>
      </c>
      <c r="F81" s="79"/>
      <c r="G81" s="79"/>
      <c r="H81" s="79">
        <v>16.170000000000002</v>
      </c>
      <c r="I81" s="79"/>
      <c r="J81" s="79"/>
    </row>
    <row r="82" spans="1:10" ht="15" x14ac:dyDescent="0.25">
      <c r="A82" s="18" t="s">
        <v>222</v>
      </c>
      <c r="B82" s="78" t="s">
        <v>170</v>
      </c>
      <c r="C82" s="77" t="s">
        <v>226</v>
      </c>
      <c r="D82" s="77" t="str">
        <f>'New Retainer Proc Codes'!C82</f>
        <v>No Proc Code</v>
      </c>
      <c r="E82" s="79">
        <v>15.31</v>
      </c>
      <c r="F82" s="79"/>
      <c r="G82" s="79"/>
      <c r="H82" s="79">
        <v>16.170000000000002</v>
      </c>
      <c r="I82" s="79"/>
      <c r="J82" s="79"/>
    </row>
    <row r="83" spans="1:10" ht="15" x14ac:dyDescent="0.25">
      <c r="A83" s="9" t="s">
        <v>332</v>
      </c>
      <c r="B83" s="7" t="s">
        <v>170</v>
      </c>
      <c r="C83" s="5" t="s">
        <v>62</v>
      </c>
      <c r="D83" s="77" t="str">
        <f>'New Retainer Proc Codes'!C83</f>
        <v>W5802</v>
      </c>
      <c r="E83" s="1">
        <v>18.13</v>
      </c>
      <c r="F83" s="1"/>
      <c r="G83" s="1">
        <f>E83*0.5</f>
        <v>9.0649999999999995</v>
      </c>
      <c r="H83" s="1">
        <v>19.440000000000001</v>
      </c>
      <c r="I83" s="1"/>
      <c r="J83" s="1">
        <f>H83*0.5</f>
        <v>9.7200000000000006</v>
      </c>
    </row>
    <row r="84" spans="1:10" ht="15" x14ac:dyDescent="0.25">
      <c r="A84" s="9" t="s">
        <v>333</v>
      </c>
      <c r="B84" s="7" t="s">
        <v>170</v>
      </c>
      <c r="C84" s="5" t="s">
        <v>63</v>
      </c>
      <c r="D84" s="77" t="str">
        <f>'New Retainer Proc Codes'!C84</f>
        <v>W5808</v>
      </c>
      <c r="E84" s="1">
        <v>18.13</v>
      </c>
      <c r="F84" s="1"/>
      <c r="G84" s="1">
        <f>E84*0.5</f>
        <v>9.0649999999999995</v>
      </c>
      <c r="H84" s="1">
        <v>19.440000000000001</v>
      </c>
      <c r="I84" s="1"/>
      <c r="J84" s="1">
        <f>H84*0.5</f>
        <v>9.7200000000000006</v>
      </c>
    </row>
    <row r="85" spans="1:10" ht="15" x14ac:dyDescent="0.25">
      <c r="A85" s="18" t="s">
        <v>139</v>
      </c>
      <c r="B85" s="78" t="s">
        <v>170</v>
      </c>
      <c r="C85" s="77" t="s">
        <v>226</v>
      </c>
      <c r="D85" s="77" t="str">
        <f>'New Retainer Proc Codes'!C85</f>
        <v>No Proc Code</v>
      </c>
      <c r="E85" s="79">
        <v>15.29</v>
      </c>
      <c r="F85" s="79"/>
      <c r="G85" s="79"/>
      <c r="H85" s="79">
        <v>15.75</v>
      </c>
      <c r="I85" s="79"/>
      <c r="J85" s="79"/>
    </row>
    <row r="86" spans="1:10" ht="15" x14ac:dyDescent="0.25">
      <c r="A86" s="18" t="s">
        <v>140</v>
      </c>
      <c r="B86" s="78" t="s">
        <v>168</v>
      </c>
      <c r="C86" s="77" t="s">
        <v>226</v>
      </c>
      <c r="D86" s="77" t="str">
        <f>'New Retainer Proc Codes'!C86</f>
        <v>No Proc Code</v>
      </c>
      <c r="E86" s="79">
        <v>396000</v>
      </c>
      <c r="F86" s="79"/>
      <c r="G86" s="79"/>
      <c r="H86" s="79">
        <v>396000</v>
      </c>
      <c r="I86" s="79"/>
      <c r="J86" s="79"/>
    </row>
    <row r="87" spans="1:10" ht="15" x14ac:dyDescent="0.25">
      <c r="A87" s="18" t="s">
        <v>141</v>
      </c>
      <c r="B87" s="78" t="s">
        <v>168</v>
      </c>
      <c r="C87" s="77" t="s">
        <v>64</v>
      </c>
      <c r="D87" s="77" t="str">
        <f>'New Retainer Proc Codes'!C87</f>
        <v>W5780</v>
      </c>
      <c r="E87" s="79">
        <v>500</v>
      </c>
      <c r="F87" s="79"/>
      <c r="G87" s="79"/>
      <c r="H87" s="79">
        <v>500</v>
      </c>
      <c r="I87" s="79"/>
      <c r="J87" s="79"/>
    </row>
    <row r="88" spans="1:10" ht="15" x14ac:dyDescent="0.25">
      <c r="A88" s="18" t="s">
        <v>142</v>
      </c>
      <c r="B88" s="78" t="s">
        <v>168</v>
      </c>
      <c r="C88" s="77" t="s">
        <v>65</v>
      </c>
      <c r="D88" s="77" t="str">
        <f>'New Retainer Proc Codes'!C88</f>
        <v>W5782</v>
      </c>
      <c r="E88" s="79">
        <v>500</v>
      </c>
      <c r="F88" s="79"/>
      <c r="G88" s="79"/>
      <c r="H88" s="79">
        <v>500</v>
      </c>
      <c r="I88" s="79"/>
      <c r="J88" s="79"/>
    </row>
    <row r="89" spans="1:10" ht="15" x14ac:dyDescent="0.25">
      <c r="A89" s="18" t="s">
        <v>143</v>
      </c>
      <c r="B89" s="78" t="s">
        <v>168</v>
      </c>
      <c r="C89" s="77" t="s">
        <v>66</v>
      </c>
      <c r="D89" s="77" t="str">
        <f>'New Retainer Proc Codes'!C89</f>
        <v>W5784</v>
      </c>
      <c r="E89" s="79">
        <v>500</v>
      </c>
      <c r="F89" s="79"/>
      <c r="G89" s="79"/>
      <c r="H89" s="79">
        <v>500</v>
      </c>
      <c r="I89" s="79"/>
      <c r="J89" s="79"/>
    </row>
    <row r="90" spans="1:10" ht="15" x14ac:dyDescent="0.25">
      <c r="A90" s="9" t="s">
        <v>144</v>
      </c>
      <c r="B90" s="7" t="s">
        <v>170</v>
      </c>
      <c r="C90" s="5" t="s">
        <v>67</v>
      </c>
      <c r="D90" s="77" t="str">
        <f>'New Retainer Proc Codes'!C90</f>
        <v>W1976</v>
      </c>
      <c r="E90" s="1">
        <v>7.13</v>
      </c>
      <c r="F90" s="1">
        <f>E90</f>
        <v>7.13</v>
      </c>
      <c r="G90" s="1">
        <f>E90*0.5</f>
        <v>3.5649999999999999</v>
      </c>
      <c r="H90" s="1">
        <v>9.24</v>
      </c>
      <c r="I90" s="1">
        <f>H90</f>
        <v>9.24</v>
      </c>
      <c r="J90" s="1">
        <f>H90*0.5</f>
        <v>4.62</v>
      </c>
    </row>
    <row r="91" spans="1:10" ht="15" x14ac:dyDescent="0.25">
      <c r="A91" s="9" t="s">
        <v>145</v>
      </c>
      <c r="B91" s="7" t="s">
        <v>170</v>
      </c>
      <c r="C91" s="5" t="s">
        <v>68</v>
      </c>
      <c r="D91" s="77" t="str">
        <f>'New Retainer Proc Codes'!C91</f>
        <v>W1977</v>
      </c>
      <c r="E91" s="1">
        <v>7.13</v>
      </c>
      <c r="F91" s="1">
        <f t="shared" ref="F91:F92" si="8">E91</f>
        <v>7.13</v>
      </c>
      <c r="G91" s="1">
        <f t="shared" ref="G91:G92" si="9">E91*0.5</f>
        <v>3.5649999999999999</v>
      </c>
      <c r="H91" s="1">
        <v>9.24</v>
      </c>
      <c r="I91" s="1">
        <f t="shared" ref="I91:I92" si="10">H91</f>
        <v>9.24</v>
      </c>
      <c r="J91" s="1">
        <f t="shared" ref="J91:J92" si="11">H91*0.5</f>
        <v>4.62</v>
      </c>
    </row>
    <row r="92" spans="1:10" ht="15" x14ac:dyDescent="0.25">
      <c r="A92" s="9" t="s">
        <v>146</v>
      </c>
      <c r="B92" s="7" t="s">
        <v>170</v>
      </c>
      <c r="C92" s="5" t="s">
        <v>69</v>
      </c>
      <c r="D92" s="77" t="str">
        <f>'New Retainer Proc Codes'!C92</f>
        <v>W1978</v>
      </c>
      <c r="E92" s="1">
        <v>7.13</v>
      </c>
      <c r="F92" s="1">
        <f t="shared" si="8"/>
        <v>7.13</v>
      </c>
      <c r="G92" s="1">
        <f t="shared" si="9"/>
        <v>3.5649999999999999</v>
      </c>
      <c r="H92" s="1">
        <v>9.24</v>
      </c>
      <c r="I92" s="1">
        <f t="shared" si="10"/>
        <v>9.24</v>
      </c>
      <c r="J92" s="1">
        <f t="shared" si="11"/>
        <v>4.62</v>
      </c>
    </row>
    <row r="93" spans="1:10" ht="15" x14ac:dyDescent="0.25">
      <c r="A93" s="18" t="s">
        <v>334</v>
      </c>
      <c r="B93" s="78" t="s">
        <v>170</v>
      </c>
      <c r="C93" s="77" t="s">
        <v>70</v>
      </c>
      <c r="D93" s="77" t="str">
        <f>'New Retainer Proc Codes'!C93</f>
        <v>W2142</v>
      </c>
      <c r="E93" s="79">
        <v>8.09</v>
      </c>
      <c r="F93" s="79"/>
      <c r="G93" s="79"/>
      <c r="H93" s="79">
        <v>10.41</v>
      </c>
      <c r="I93" s="79"/>
      <c r="J93" s="79"/>
    </row>
    <row r="94" spans="1:10" ht="15" x14ac:dyDescent="0.25">
      <c r="A94" s="18" t="s">
        <v>335</v>
      </c>
      <c r="B94" s="78" t="s">
        <v>170</v>
      </c>
      <c r="C94" s="77" t="s">
        <v>71</v>
      </c>
      <c r="D94" s="77" t="str">
        <f>'New Retainer Proc Codes'!C94</f>
        <v>W2143</v>
      </c>
      <c r="E94" s="79">
        <v>8.09</v>
      </c>
      <c r="F94" s="79"/>
      <c r="G94" s="79"/>
      <c r="H94" s="79">
        <v>10.41</v>
      </c>
      <c r="I94" s="79"/>
      <c r="J94" s="79"/>
    </row>
    <row r="95" spans="1:10" ht="15" x14ac:dyDescent="0.25">
      <c r="A95" s="18" t="s">
        <v>336</v>
      </c>
      <c r="B95" s="78" t="s">
        <v>170</v>
      </c>
      <c r="C95" s="77" t="s">
        <v>72</v>
      </c>
      <c r="D95" s="77" t="str">
        <f>'New Retainer Proc Codes'!C95</f>
        <v>W2144</v>
      </c>
      <c r="E95" s="79">
        <v>8.09</v>
      </c>
      <c r="F95" s="79"/>
      <c r="G95" s="79"/>
      <c r="H95" s="79">
        <v>10.41</v>
      </c>
      <c r="I95" s="79"/>
      <c r="J95" s="79"/>
    </row>
    <row r="96" spans="1:10" ht="15" x14ac:dyDescent="0.25">
      <c r="A96" s="18" t="s">
        <v>147</v>
      </c>
      <c r="B96" s="78" t="s">
        <v>168</v>
      </c>
      <c r="C96" s="77" t="s">
        <v>73</v>
      </c>
      <c r="D96" s="77" t="str">
        <f>'New Retainer Proc Codes'!C96</f>
        <v>W5820</v>
      </c>
      <c r="E96" s="79">
        <v>100000</v>
      </c>
      <c r="F96" s="79"/>
      <c r="G96" s="79"/>
      <c r="H96" s="79">
        <v>100000</v>
      </c>
      <c r="I96" s="79"/>
      <c r="J96" s="79"/>
    </row>
    <row r="97" spans="1:10" ht="15" x14ac:dyDescent="0.25">
      <c r="A97" s="18" t="s">
        <v>148</v>
      </c>
      <c r="B97" s="78" t="s">
        <v>168</v>
      </c>
      <c r="C97" s="77" t="s">
        <v>226</v>
      </c>
      <c r="D97" s="77" t="str">
        <f>'New Retainer Proc Codes'!C97</f>
        <v>No Proc Code</v>
      </c>
      <c r="E97" s="79">
        <v>20000</v>
      </c>
      <c r="F97" s="79"/>
      <c r="G97" s="79"/>
      <c r="H97" s="79">
        <v>20000</v>
      </c>
      <c r="I97" s="79"/>
      <c r="J97" s="79"/>
    </row>
    <row r="98" spans="1:10" ht="15" x14ac:dyDescent="0.25">
      <c r="A98" s="18" t="s">
        <v>177</v>
      </c>
      <c r="B98" s="78" t="s">
        <v>168</v>
      </c>
      <c r="C98" s="77" t="s">
        <v>74</v>
      </c>
      <c r="D98" s="77" t="str">
        <f>'New Retainer Proc Codes'!C98</f>
        <v>W5877</v>
      </c>
      <c r="E98" s="79">
        <v>20000</v>
      </c>
      <c r="F98" s="79"/>
      <c r="G98" s="79"/>
      <c r="H98" s="79">
        <v>20000</v>
      </c>
      <c r="I98" s="79"/>
      <c r="J98" s="79"/>
    </row>
    <row r="99" spans="1:10" ht="15" x14ac:dyDescent="0.25">
      <c r="A99" s="18" t="s">
        <v>337</v>
      </c>
      <c r="B99" s="78" t="s">
        <v>168</v>
      </c>
      <c r="C99" s="77" t="s">
        <v>75</v>
      </c>
      <c r="D99" s="77" t="str">
        <f>'New Retainer Proc Codes'!C99</f>
        <v>W5850</v>
      </c>
      <c r="E99" s="79">
        <v>7248</v>
      </c>
      <c r="F99" s="79"/>
      <c r="G99" s="79"/>
      <c r="H99" s="79">
        <v>7248</v>
      </c>
      <c r="I99" s="79"/>
      <c r="J99" s="79"/>
    </row>
    <row r="100" spans="1:10" ht="15" x14ac:dyDescent="0.25">
      <c r="A100" s="9" t="s">
        <v>338</v>
      </c>
      <c r="B100" s="7" t="s">
        <v>168</v>
      </c>
      <c r="C100" s="5" t="s">
        <v>76</v>
      </c>
      <c r="D100" s="77" t="str">
        <f>'New Retainer Proc Codes'!C100</f>
        <v>W5852</v>
      </c>
      <c r="E100" s="1">
        <v>7248</v>
      </c>
      <c r="F100" s="1"/>
      <c r="G100" s="1"/>
      <c r="H100" s="1">
        <v>7248</v>
      </c>
      <c r="I100" s="1"/>
      <c r="J100" s="1"/>
    </row>
    <row r="101" spans="1:10" ht="15" x14ac:dyDescent="0.25">
      <c r="A101" s="9" t="s">
        <v>339</v>
      </c>
      <c r="B101" s="7" t="s">
        <v>168</v>
      </c>
      <c r="C101" s="5" t="s">
        <v>77</v>
      </c>
      <c r="D101" s="77" t="str">
        <f>'New Retainer Proc Codes'!C101</f>
        <v>W5854</v>
      </c>
      <c r="E101" s="1">
        <v>7248</v>
      </c>
      <c r="F101" s="1"/>
      <c r="G101" s="1"/>
      <c r="H101" s="1">
        <v>7248</v>
      </c>
      <c r="I101" s="1"/>
      <c r="J101" s="1"/>
    </row>
    <row r="102" spans="1:10" ht="15" x14ac:dyDescent="0.25">
      <c r="A102" s="9" t="s">
        <v>340</v>
      </c>
      <c r="B102" s="7" t="s">
        <v>172</v>
      </c>
      <c r="C102" s="5" t="s">
        <v>78</v>
      </c>
      <c r="D102" s="77" t="str">
        <f>'New Retainer Proc Codes'!C102</f>
        <v>W5840</v>
      </c>
      <c r="E102" s="1">
        <v>380.12</v>
      </c>
      <c r="F102" s="1"/>
      <c r="G102" s="1"/>
      <c r="H102" s="1">
        <v>407.81</v>
      </c>
      <c r="I102" s="1"/>
      <c r="J102" s="1"/>
    </row>
    <row r="103" spans="1:10" ht="15" x14ac:dyDescent="0.25">
      <c r="A103" s="9" t="s">
        <v>341</v>
      </c>
      <c r="B103" s="7" t="s">
        <v>172</v>
      </c>
      <c r="C103" s="5" t="s">
        <v>79</v>
      </c>
      <c r="D103" s="77" t="str">
        <f>'New Retainer Proc Codes'!C103</f>
        <v>W5841</v>
      </c>
      <c r="E103" s="1">
        <v>380.12</v>
      </c>
      <c r="F103" s="1"/>
      <c r="G103" s="1"/>
      <c r="H103" s="1">
        <v>407.81</v>
      </c>
      <c r="I103" s="1"/>
      <c r="J103" s="1"/>
    </row>
    <row r="104" spans="1:10" ht="15" x14ac:dyDescent="0.25">
      <c r="A104" s="9" t="s">
        <v>342</v>
      </c>
      <c r="B104" s="7" t="s">
        <v>172</v>
      </c>
      <c r="C104" s="5" t="s">
        <v>80</v>
      </c>
      <c r="D104" s="77" t="str">
        <f>'New Retainer Proc Codes'!C104</f>
        <v>W5842</v>
      </c>
      <c r="E104" s="1">
        <v>380.12</v>
      </c>
      <c r="F104" s="1"/>
      <c r="G104" s="1"/>
      <c r="H104" s="1">
        <v>407.81</v>
      </c>
      <c r="I104" s="1"/>
      <c r="J104" s="1"/>
    </row>
    <row r="105" spans="1:10" ht="15" x14ac:dyDescent="0.25">
      <c r="A105" s="9" t="s">
        <v>343</v>
      </c>
      <c r="B105" s="7" t="s">
        <v>171</v>
      </c>
      <c r="C105" s="5" t="s">
        <v>81</v>
      </c>
      <c r="D105" s="77" t="str">
        <f>'New Retainer Proc Codes'!C105</f>
        <v>W5830</v>
      </c>
      <c r="E105" s="1">
        <v>27.29</v>
      </c>
      <c r="F105" s="1"/>
      <c r="G105" s="1"/>
      <c r="H105" s="1">
        <v>27.37</v>
      </c>
      <c r="I105" s="1"/>
      <c r="J105" s="1"/>
    </row>
    <row r="106" spans="1:10" ht="15" x14ac:dyDescent="0.25">
      <c r="A106" s="9" t="s">
        <v>344</v>
      </c>
      <c r="B106" s="7" t="s">
        <v>171</v>
      </c>
      <c r="C106" s="5" t="s">
        <v>82</v>
      </c>
      <c r="D106" s="77" t="str">
        <f>'New Retainer Proc Codes'!C106</f>
        <v>W5832</v>
      </c>
      <c r="E106" s="1">
        <v>27.29</v>
      </c>
      <c r="F106" s="1"/>
      <c r="G106" s="1"/>
      <c r="H106" s="1">
        <v>27.37</v>
      </c>
      <c r="I106" s="1"/>
      <c r="J106" s="1"/>
    </row>
    <row r="107" spans="1:10" ht="15" x14ac:dyDescent="0.25">
      <c r="A107" s="9" t="s">
        <v>345</v>
      </c>
      <c r="B107" s="7" t="s">
        <v>171</v>
      </c>
      <c r="C107" s="5" t="s">
        <v>83</v>
      </c>
      <c r="D107" s="77" t="str">
        <f>'New Retainer Proc Codes'!C107</f>
        <v>W5834</v>
      </c>
      <c r="E107" s="1">
        <v>27.29</v>
      </c>
      <c r="F107" s="1"/>
      <c r="G107" s="1"/>
      <c r="H107" s="1">
        <v>27.37</v>
      </c>
      <c r="I107" s="1"/>
      <c r="J107" s="1"/>
    </row>
    <row r="108" spans="1:10" ht="15" x14ac:dyDescent="0.25">
      <c r="A108" s="18" t="s">
        <v>149</v>
      </c>
      <c r="B108" s="78" t="s">
        <v>173</v>
      </c>
      <c r="C108" s="77" t="s">
        <v>84</v>
      </c>
      <c r="D108" s="77" t="str">
        <f>'New Retainer Proc Codes'!C108</f>
        <v>W5611</v>
      </c>
      <c r="E108" s="79">
        <v>3073.86</v>
      </c>
      <c r="F108" s="79"/>
      <c r="G108" s="79"/>
      <c r="H108" s="79">
        <v>3073.86</v>
      </c>
      <c r="I108" s="79"/>
      <c r="J108" s="79"/>
    </row>
    <row r="109" spans="1:10" ht="15" x14ac:dyDescent="0.25">
      <c r="A109" s="18" t="s">
        <v>150</v>
      </c>
      <c r="B109" s="78" t="s">
        <v>173</v>
      </c>
      <c r="C109" s="77" t="s">
        <v>85</v>
      </c>
      <c r="D109" s="77" t="str">
        <f>'New Retainer Proc Codes'!C109</f>
        <v>W5892</v>
      </c>
      <c r="E109" s="79">
        <v>3528.41</v>
      </c>
      <c r="F109" s="79"/>
      <c r="G109" s="79"/>
      <c r="H109" s="79">
        <v>3528.41</v>
      </c>
      <c r="I109" s="79"/>
      <c r="J109" s="79"/>
    </row>
    <row r="110" spans="1:10" ht="15" x14ac:dyDescent="0.25">
      <c r="A110" s="18" t="s">
        <v>151</v>
      </c>
      <c r="B110" s="78" t="s">
        <v>173</v>
      </c>
      <c r="C110" s="77" t="s">
        <v>86</v>
      </c>
      <c r="D110" s="77" t="str">
        <f>'New Retainer Proc Codes'!C110</f>
        <v>W5893</v>
      </c>
      <c r="E110" s="79">
        <v>4210.2299999999996</v>
      </c>
      <c r="F110" s="79"/>
      <c r="G110" s="79"/>
      <c r="H110" s="79">
        <v>4210.2299999999996</v>
      </c>
      <c r="I110" s="79"/>
      <c r="J110" s="79"/>
    </row>
    <row r="111" spans="1:10" ht="15" x14ac:dyDescent="0.25">
      <c r="A111" s="18" t="s">
        <v>152</v>
      </c>
      <c r="B111" s="78" t="s">
        <v>171</v>
      </c>
      <c r="C111" s="77" t="s">
        <v>226</v>
      </c>
      <c r="D111" s="77" t="str">
        <f>'New Retainer Proc Codes'!C111</f>
        <v>No Proc Code</v>
      </c>
      <c r="E111" s="79">
        <v>40</v>
      </c>
      <c r="F111" s="79"/>
      <c r="G111" s="79"/>
      <c r="H111" s="79">
        <v>40</v>
      </c>
      <c r="I111" s="79"/>
      <c r="J111" s="79"/>
    </row>
    <row r="112" spans="1:10" ht="15" x14ac:dyDescent="0.25">
      <c r="A112" s="18" t="s">
        <v>153</v>
      </c>
      <c r="B112" s="78" t="s">
        <v>171</v>
      </c>
      <c r="C112" s="77" t="s">
        <v>226</v>
      </c>
      <c r="D112" s="77" t="str">
        <f>'New Retainer Proc Codes'!C112</f>
        <v>No Proc Code</v>
      </c>
      <c r="E112" s="79">
        <v>40</v>
      </c>
      <c r="F112" s="79"/>
      <c r="G112" s="79"/>
      <c r="H112" s="79">
        <v>40</v>
      </c>
      <c r="I112" s="79"/>
      <c r="J112" s="79"/>
    </row>
    <row r="113" spans="1:10" ht="15" x14ac:dyDescent="0.25">
      <c r="A113" s="18" t="s">
        <v>154</v>
      </c>
      <c r="B113" s="78" t="s">
        <v>171</v>
      </c>
      <c r="C113" s="77" t="s">
        <v>226</v>
      </c>
      <c r="D113" s="77" t="str">
        <f>'New Retainer Proc Codes'!C113</f>
        <v>No Proc Code</v>
      </c>
      <c r="E113" s="79">
        <v>40</v>
      </c>
      <c r="F113" s="79"/>
      <c r="G113" s="79"/>
      <c r="H113" s="79">
        <v>40</v>
      </c>
      <c r="I113" s="79"/>
      <c r="J113" s="79"/>
    </row>
    <row r="114" spans="1:10" ht="15" x14ac:dyDescent="0.25">
      <c r="A114" s="18" t="s">
        <v>155</v>
      </c>
      <c r="B114" s="78" t="s">
        <v>168</v>
      </c>
      <c r="C114" s="77" t="s">
        <v>87</v>
      </c>
      <c r="D114" s="77" t="str">
        <f>'New Retainer Proc Codes'!C114</f>
        <v>W5860</v>
      </c>
      <c r="E114" s="79">
        <v>5000</v>
      </c>
      <c r="F114" s="79"/>
      <c r="G114" s="79"/>
      <c r="H114" s="79">
        <v>5000</v>
      </c>
      <c r="I114" s="79"/>
      <c r="J114" s="79"/>
    </row>
    <row r="115" spans="1:10" ht="15" x14ac:dyDescent="0.25">
      <c r="A115" s="18" t="s">
        <v>156</v>
      </c>
      <c r="B115" s="78" t="s">
        <v>168</v>
      </c>
      <c r="C115" s="77" t="s">
        <v>88</v>
      </c>
      <c r="D115" s="77" t="str">
        <f>'New Retainer Proc Codes'!C115</f>
        <v>W5862</v>
      </c>
      <c r="E115" s="79">
        <v>7500</v>
      </c>
      <c r="F115" s="79"/>
      <c r="G115" s="79"/>
      <c r="H115" s="79">
        <v>7500</v>
      </c>
      <c r="I115" s="79"/>
      <c r="J115" s="79"/>
    </row>
    <row r="116" spans="1:10" ht="15" x14ac:dyDescent="0.25">
      <c r="A116" s="18" t="s">
        <v>157</v>
      </c>
      <c r="B116" s="78" t="s">
        <v>168</v>
      </c>
      <c r="C116" s="77" t="s">
        <v>89</v>
      </c>
      <c r="D116" s="77" t="str">
        <f>'New Retainer Proc Codes'!C116</f>
        <v>W5864</v>
      </c>
      <c r="E116" s="79">
        <v>7500</v>
      </c>
      <c r="F116" s="79"/>
      <c r="G116" s="79"/>
      <c r="H116" s="79">
        <v>7500</v>
      </c>
      <c r="I116" s="79"/>
      <c r="J116" s="79"/>
    </row>
    <row r="117" spans="1:10" ht="15" x14ac:dyDescent="0.25">
      <c r="A117" s="18" t="s">
        <v>158</v>
      </c>
      <c r="B117" s="78" t="s">
        <v>168</v>
      </c>
      <c r="C117" s="77" t="s">
        <v>90</v>
      </c>
      <c r="D117" s="77" t="str">
        <f>'New Retainer Proc Codes'!C117</f>
        <v>W5856</v>
      </c>
      <c r="E117" s="79">
        <v>7500</v>
      </c>
      <c r="F117" s="79"/>
      <c r="G117" s="79"/>
      <c r="H117" s="79">
        <v>7500</v>
      </c>
      <c r="I117" s="79"/>
      <c r="J117" s="79"/>
    </row>
    <row r="118" spans="1:10" ht="15" x14ac:dyDescent="0.25">
      <c r="A118" s="18" t="s">
        <v>159</v>
      </c>
      <c r="B118" s="78" t="s">
        <v>168</v>
      </c>
      <c r="C118" s="77" t="s">
        <v>91</v>
      </c>
      <c r="D118" s="77" t="str">
        <f>'New Retainer Proc Codes'!C118</f>
        <v>W5871</v>
      </c>
      <c r="E118" s="79">
        <v>15000</v>
      </c>
      <c r="F118" s="79"/>
      <c r="G118" s="79"/>
      <c r="H118" s="79">
        <v>15000</v>
      </c>
      <c r="I118" s="79"/>
      <c r="J118" s="79"/>
    </row>
    <row r="119" spans="1:10" ht="15" x14ac:dyDescent="0.25">
      <c r="A119" s="18" t="s">
        <v>160</v>
      </c>
      <c r="B119" s="78" t="s">
        <v>168</v>
      </c>
      <c r="C119" s="77" t="s">
        <v>92</v>
      </c>
      <c r="D119" s="77" t="str">
        <f>'New Retainer Proc Codes'!C119</f>
        <v>W5873</v>
      </c>
      <c r="E119" s="79">
        <v>15000</v>
      </c>
      <c r="F119" s="79"/>
      <c r="G119" s="79"/>
      <c r="H119" s="79">
        <v>15000</v>
      </c>
      <c r="I119" s="79"/>
      <c r="J119" s="79"/>
    </row>
    <row r="120" spans="1:10" ht="15.75" thickBot="1" x14ac:dyDescent="0.3">
      <c r="A120" s="81" t="s">
        <v>161</v>
      </c>
      <c r="B120" s="82" t="s">
        <v>168</v>
      </c>
      <c r="C120" s="80" t="s">
        <v>93</v>
      </c>
      <c r="D120" s="77" t="str">
        <f>'New Retainer Proc Codes'!C120</f>
        <v>W5875</v>
      </c>
      <c r="E120" s="83">
        <v>15000</v>
      </c>
      <c r="F120" s="83"/>
      <c r="G120" s="83"/>
      <c r="H120" s="83">
        <v>15000</v>
      </c>
      <c r="I120" s="83"/>
      <c r="J120" s="83"/>
    </row>
    <row r="121" spans="1:10" ht="15.75" thickTop="1" x14ac:dyDescent="0.25">
      <c r="A121" s="10"/>
      <c r="B121" s="10"/>
      <c r="C121" s="11"/>
      <c r="D121" s="17"/>
      <c r="E121" s="12"/>
      <c r="F121" s="12"/>
      <c r="G121" s="12"/>
      <c r="H121" s="12"/>
      <c r="I121" s="12"/>
      <c r="J121" s="12"/>
    </row>
    <row r="122" spans="1:10" ht="15" x14ac:dyDescent="0.25">
      <c r="A122" s="10" t="s">
        <v>174</v>
      </c>
      <c r="B122" s="10"/>
      <c r="C122" s="11"/>
      <c r="D122" s="17"/>
      <c r="E122" s="12"/>
      <c r="F122" s="12"/>
      <c r="G122" s="12"/>
      <c r="H122" s="12"/>
      <c r="I122" s="12"/>
      <c r="J122" s="12"/>
    </row>
    <row r="123" spans="1:10" ht="15" x14ac:dyDescent="0.25">
      <c r="A123" s="10"/>
      <c r="B123" s="10"/>
      <c r="C123" s="11"/>
      <c r="D123" s="17"/>
      <c r="E123" s="12"/>
      <c r="F123" s="12"/>
      <c r="G123" s="12"/>
      <c r="H123" s="12"/>
      <c r="I123" s="12"/>
      <c r="J123" s="12"/>
    </row>
    <row r="124" spans="1:10" ht="15" x14ac:dyDescent="0.25">
      <c r="A124" s="10" t="s">
        <v>179</v>
      </c>
      <c r="B124" s="10"/>
      <c r="C124" s="11"/>
      <c r="D124" s="17"/>
      <c r="E124" s="12"/>
      <c r="F124" s="12"/>
      <c r="G124" s="12"/>
      <c r="H124" s="12"/>
      <c r="I124" s="12"/>
      <c r="J124" s="12"/>
    </row>
  </sheetData>
  <pageMargins left="0.7" right="0.7" top="0.75" bottom="0.75" header="0.3" footer="0.3"/>
  <pageSetup orientation="portrait" r:id="rId1"/>
  <headerFooter>
    <oddHeader xml:space="preserve">&amp;C&amp;G
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opLeftCell="B1" workbookViewId="0">
      <selection activeCell="C17" sqref="C17:C18"/>
    </sheetView>
  </sheetViews>
  <sheetFormatPr defaultRowHeight="14.65" customHeight="1" x14ac:dyDescent="0.25"/>
  <cols>
    <col min="2" max="2" width="19" bestFit="1" customWidth="1"/>
    <col min="3" max="3" width="12.42578125" bestFit="1" customWidth="1"/>
    <col min="4" max="4" width="0.85546875" customWidth="1"/>
    <col min="5" max="5" width="12.140625" bestFit="1" customWidth="1"/>
    <col min="6" max="6" width="1.7109375" customWidth="1"/>
    <col min="7" max="7" width="12.140625" bestFit="1" customWidth="1"/>
    <col min="8" max="8" width="1.7109375" customWidth="1"/>
    <col min="9" max="9" width="71.5703125" customWidth="1"/>
  </cols>
  <sheetData>
    <row r="2" spans="2:11" ht="14.65" customHeight="1" x14ac:dyDescent="0.25">
      <c r="B2" s="15" t="s">
        <v>212</v>
      </c>
      <c r="C2" s="15" t="s">
        <v>213</v>
      </c>
      <c r="E2" s="15" t="s">
        <v>215</v>
      </c>
      <c r="F2" s="15"/>
      <c r="G2" s="15" t="s">
        <v>215</v>
      </c>
      <c r="I2" s="15" t="s">
        <v>216</v>
      </c>
      <c r="K2" s="16" t="s">
        <v>182</v>
      </c>
    </row>
    <row r="3" spans="2:11" ht="14.65" customHeight="1" x14ac:dyDescent="0.25">
      <c r="B3" t="s">
        <v>193</v>
      </c>
      <c r="C3" t="s">
        <v>232</v>
      </c>
      <c r="E3" t="s">
        <v>223</v>
      </c>
      <c r="G3" t="s">
        <v>223</v>
      </c>
      <c r="I3" t="s">
        <v>256</v>
      </c>
      <c r="K3" t="s">
        <v>227</v>
      </c>
    </row>
    <row r="4" spans="2:11" ht="14.65" customHeight="1" x14ac:dyDescent="0.25">
      <c r="B4" t="s">
        <v>194</v>
      </c>
      <c r="C4" t="s">
        <v>232</v>
      </c>
      <c r="E4" t="s">
        <v>224</v>
      </c>
      <c r="G4" t="s">
        <v>238</v>
      </c>
      <c r="I4" t="s">
        <v>257</v>
      </c>
      <c r="K4" t="s">
        <v>303</v>
      </c>
    </row>
    <row r="5" spans="2:11" ht="14.65" customHeight="1" x14ac:dyDescent="0.25">
      <c r="B5" t="s">
        <v>196</v>
      </c>
      <c r="C5" t="s">
        <v>232</v>
      </c>
      <c r="E5" t="s">
        <v>238</v>
      </c>
      <c r="I5" t="s">
        <v>258</v>
      </c>
      <c r="K5" t="s">
        <v>228</v>
      </c>
    </row>
    <row r="6" spans="2:11" ht="14.65" customHeight="1" x14ac:dyDescent="0.25">
      <c r="B6" t="s">
        <v>195</v>
      </c>
      <c r="C6" t="s">
        <v>232</v>
      </c>
      <c r="E6" t="s">
        <v>225</v>
      </c>
      <c r="I6" t="s">
        <v>259</v>
      </c>
    </row>
    <row r="7" spans="2:11" ht="14.65" customHeight="1" x14ac:dyDescent="0.25">
      <c r="B7" t="s">
        <v>191</v>
      </c>
      <c r="C7" t="s">
        <v>192</v>
      </c>
      <c r="I7" t="s">
        <v>260</v>
      </c>
    </row>
    <row r="8" spans="2:11" ht="14.65" customHeight="1" x14ac:dyDescent="0.25">
      <c r="B8" t="s">
        <v>197</v>
      </c>
      <c r="C8" t="s">
        <v>232</v>
      </c>
      <c r="I8" t="s">
        <v>261</v>
      </c>
    </row>
    <row r="9" spans="2:11" ht="14.65" customHeight="1" x14ac:dyDescent="0.25">
      <c r="B9" t="s">
        <v>198</v>
      </c>
      <c r="C9" t="s">
        <v>232</v>
      </c>
      <c r="I9" t="s">
        <v>263</v>
      </c>
    </row>
    <row r="10" spans="2:11" ht="14.65" customHeight="1" x14ac:dyDescent="0.25">
      <c r="B10" t="s">
        <v>199</v>
      </c>
      <c r="C10" t="s">
        <v>232</v>
      </c>
      <c r="I10" t="s">
        <v>264</v>
      </c>
    </row>
    <row r="11" spans="2:11" ht="14.65" customHeight="1" x14ac:dyDescent="0.25">
      <c r="B11" t="s">
        <v>190</v>
      </c>
      <c r="C11" t="s">
        <v>192</v>
      </c>
      <c r="I11" t="s">
        <v>265</v>
      </c>
    </row>
    <row r="12" spans="2:11" ht="14.65" customHeight="1" x14ac:dyDescent="0.25">
      <c r="B12" t="s">
        <v>200</v>
      </c>
      <c r="C12" t="s">
        <v>232</v>
      </c>
      <c r="I12" t="s">
        <v>266</v>
      </c>
    </row>
    <row r="13" spans="2:11" ht="14.65" customHeight="1" x14ac:dyDescent="0.25">
      <c r="B13" t="s">
        <v>188</v>
      </c>
      <c r="C13" t="s">
        <v>192</v>
      </c>
      <c r="I13" t="s">
        <v>267</v>
      </c>
    </row>
    <row r="14" spans="2:11" ht="14.65" customHeight="1" x14ac:dyDescent="0.25">
      <c r="B14" t="s">
        <v>201</v>
      </c>
      <c r="C14" t="s">
        <v>232</v>
      </c>
      <c r="I14" t="s">
        <v>268</v>
      </c>
    </row>
    <row r="15" spans="2:11" ht="14.65" customHeight="1" x14ac:dyDescent="0.25">
      <c r="B15" t="s">
        <v>202</v>
      </c>
      <c r="C15" t="s">
        <v>232</v>
      </c>
      <c r="I15" t="s">
        <v>217</v>
      </c>
    </row>
    <row r="16" spans="2:11" ht="14.65" customHeight="1" x14ac:dyDescent="0.25">
      <c r="B16" t="s">
        <v>203</v>
      </c>
      <c r="C16" t="s">
        <v>232</v>
      </c>
      <c r="I16" t="s">
        <v>218</v>
      </c>
    </row>
    <row r="17" spans="2:9" ht="14.65" customHeight="1" x14ac:dyDescent="0.25">
      <c r="B17" t="s">
        <v>204</v>
      </c>
      <c r="C17" t="s">
        <v>232</v>
      </c>
      <c r="I17" t="s">
        <v>219</v>
      </c>
    </row>
    <row r="18" spans="2:9" ht="14.65" customHeight="1" x14ac:dyDescent="0.25">
      <c r="B18" t="s">
        <v>189</v>
      </c>
      <c r="C18" t="s">
        <v>192</v>
      </c>
      <c r="I18" t="s">
        <v>269</v>
      </c>
    </row>
    <row r="19" spans="2:9" ht="14.65" customHeight="1" x14ac:dyDescent="0.25">
      <c r="B19" t="s">
        <v>239</v>
      </c>
      <c r="C19" t="s">
        <v>192</v>
      </c>
      <c r="I19" t="s">
        <v>270</v>
      </c>
    </row>
    <row r="20" spans="2:9" ht="14.65" customHeight="1" x14ac:dyDescent="0.25">
      <c r="B20" t="s">
        <v>205</v>
      </c>
      <c r="C20" t="s">
        <v>232</v>
      </c>
      <c r="I20" t="s">
        <v>271</v>
      </c>
    </row>
    <row r="21" spans="2:9" ht="14.65" customHeight="1" x14ac:dyDescent="0.25">
      <c r="B21" t="s">
        <v>206</v>
      </c>
      <c r="C21" t="s">
        <v>232</v>
      </c>
      <c r="I21" t="s">
        <v>348</v>
      </c>
    </row>
    <row r="22" spans="2:9" ht="14.65" customHeight="1" x14ac:dyDescent="0.25">
      <c r="B22" t="s">
        <v>207</v>
      </c>
      <c r="C22" t="s">
        <v>232</v>
      </c>
      <c r="I22" t="s">
        <v>220</v>
      </c>
    </row>
    <row r="23" spans="2:9" ht="14.65" customHeight="1" x14ac:dyDescent="0.25">
      <c r="B23" t="s">
        <v>208</v>
      </c>
      <c r="C23" t="s">
        <v>232</v>
      </c>
      <c r="I23" t="s">
        <v>272</v>
      </c>
    </row>
    <row r="24" spans="2:9" ht="14.65" customHeight="1" x14ac:dyDescent="0.25">
      <c r="B24" t="s">
        <v>209</v>
      </c>
      <c r="C24" t="s">
        <v>232</v>
      </c>
      <c r="I24" t="s">
        <v>273</v>
      </c>
    </row>
    <row r="25" spans="2:9" ht="14.65" customHeight="1" x14ac:dyDescent="0.25">
      <c r="B25" t="s">
        <v>210</v>
      </c>
      <c r="C25" t="s">
        <v>232</v>
      </c>
      <c r="I25" t="s">
        <v>274</v>
      </c>
    </row>
    <row r="26" spans="2:9" ht="14.65" customHeight="1" x14ac:dyDescent="0.25">
      <c r="B26" t="s">
        <v>211</v>
      </c>
      <c r="C26" t="s">
        <v>232</v>
      </c>
      <c r="I26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79" workbookViewId="0">
      <selection activeCell="C17" sqref="C17:C18"/>
    </sheetView>
  </sheetViews>
  <sheetFormatPr defaultColWidth="8.7109375" defaultRowHeight="14.65" customHeight="1" x14ac:dyDescent="0.25"/>
  <cols>
    <col min="1" max="1" width="71.28515625" customWidth="1"/>
    <col min="2" max="2" width="12.7109375" customWidth="1"/>
    <col min="3" max="3" width="26.28515625" bestFit="1" customWidth="1"/>
    <col min="4" max="4" width="26.5703125" bestFit="1" customWidth="1"/>
    <col min="5" max="5" width="16.7109375" customWidth="1"/>
    <col min="6" max="6" width="18" customWidth="1"/>
    <col min="7" max="7" width="22.42578125" bestFit="1" customWidth="1"/>
    <col min="8" max="8" width="16.7109375" customWidth="1"/>
    <col min="9" max="9" width="20.28515625" bestFit="1" customWidth="1"/>
  </cols>
  <sheetData>
    <row r="1" spans="1:9" ht="15" x14ac:dyDescent="0.25">
      <c r="A1" s="15" t="s">
        <v>178</v>
      </c>
      <c r="B1" s="21"/>
      <c r="C1" s="84"/>
      <c r="D1" s="85"/>
      <c r="E1" s="85"/>
      <c r="F1" s="85"/>
      <c r="G1" s="85"/>
      <c r="H1" s="85"/>
      <c r="I1" s="85"/>
    </row>
    <row r="2" spans="1:9" ht="15.75" thickBot="1" x14ac:dyDescent="0.3">
      <c r="A2" s="15" t="s">
        <v>180</v>
      </c>
      <c r="B2" s="21"/>
      <c r="C2" s="84"/>
      <c r="D2" s="85"/>
      <c r="E2" s="85"/>
      <c r="F2" s="85"/>
      <c r="G2" s="85"/>
      <c r="H2" s="85"/>
      <c r="I2" s="85"/>
    </row>
    <row r="3" spans="1:9" ht="16.5" thickTop="1" thickBot="1" x14ac:dyDescent="0.3">
      <c r="A3" s="86" t="s">
        <v>162</v>
      </c>
      <c r="B3" s="87" t="s">
        <v>167</v>
      </c>
      <c r="C3" s="88" t="s">
        <v>438</v>
      </c>
      <c r="D3" s="89" t="s">
        <v>233</v>
      </c>
      <c r="E3" s="90" t="s">
        <v>234</v>
      </c>
      <c r="F3" s="90" t="s">
        <v>301</v>
      </c>
      <c r="G3" s="91" t="s">
        <v>236</v>
      </c>
      <c r="H3" s="90" t="s">
        <v>237</v>
      </c>
      <c r="I3" s="90" t="s">
        <v>302</v>
      </c>
    </row>
    <row r="4" spans="1:9" ht="15" x14ac:dyDescent="0.25">
      <c r="A4" s="92" t="s">
        <v>94</v>
      </c>
      <c r="B4" s="93" t="s">
        <v>168</v>
      </c>
      <c r="C4" s="94" t="s">
        <v>1</v>
      </c>
      <c r="D4" s="95">
        <v>100000</v>
      </c>
      <c r="E4" s="95"/>
      <c r="F4" s="95"/>
      <c r="G4" s="95">
        <v>100000</v>
      </c>
      <c r="H4" s="95"/>
      <c r="I4" s="95"/>
    </row>
    <row r="5" spans="1:9" ht="15" x14ac:dyDescent="0.25">
      <c r="A5" s="92" t="s">
        <v>95</v>
      </c>
      <c r="B5" s="93" t="s">
        <v>168</v>
      </c>
      <c r="C5" s="94" t="s">
        <v>2</v>
      </c>
      <c r="D5" s="95">
        <v>25000</v>
      </c>
      <c r="E5" s="95"/>
      <c r="F5" s="95"/>
      <c r="G5" s="95">
        <v>25000</v>
      </c>
      <c r="H5" s="95"/>
      <c r="I5" s="95"/>
    </row>
    <row r="6" spans="1:9" ht="15" x14ac:dyDescent="0.25">
      <c r="A6" s="92" t="s">
        <v>96</v>
      </c>
      <c r="B6" s="93" t="s">
        <v>168</v>
      </c>
      <c r="C6" s="94" t="s">
        <v>3</v>
      </c>
      <c r="D6" s="95">
        <v>12000</v>
      </c>
      <c r="E6" s="95"/>
      <c r="F6" s="95"/>
      <c r="G6" s="95">
        <v>12000</v>
      </c>
      <c r="H6" s="95"/>
      <c r="I6" s="95"/>
    </row>
    <row r="7" spans="1:9" ht="15" x14ac:dyDescent="0.25">
      <c r="A7" s="92" t="s">
        <v>97</v>
      </c>
      <c r="B7" s="93" t="s">
        <v>169</v>
      </c>
      <c r="C7" s="94" t="s">
        <v>4</v>
      </c>
      <c r="D7" s="95">
        <v>1346.64</v>
      </c>
      <c r="E7" s="95"/>
      <c r="F7" s="95"/>
      <c r="G7" s="95">
        <v>1318.14</v>
      </c>
      <c r="H7" s="95"/>
      <c r="I7" s="95"/>
    </row>
    <row r="8" spans="1:9" ht="15" x14ac:dyDescent="0.25">
      <c r="A8" s="92" t="s">
        <v>98</v>
      </c>
      <c r="B8" s="93" t="s">
        <v>169</v>
      </c>
      <c r="C8" s="94" t="s">
        <v>5</v>
      </c>
      <c r="D8" s="95">
        <v>1346.64</v>
      </c>
      <c r="E8" s="95"/>
      <c r="F8" s="95"/>
      <c r="G8" s="95">
        <v>1318.14</v>
      </c>
      <c r="H8" s="95"/>
      <c r="I8" s="95"/>
    </row>
    <row r="9" spans="1:9" ht="15" x14ac:dyDescent="0.25">
      <c r="A9" s="92" t="s">
        <v>99</v>
      </c>
      <c r="B9" s="93" t="s">
        <v>169</v>
      </c>
      <c r="C9" s="94" t="s">
        <v>6</v>
      </c>
      <c r="D9" s="95">
        <v>1346.64</v>
      </c>
      <c r="E9" s="95"/>
      <c r="F9" s="95"/>
      <c r="G9" s="95">
        <v>1318.14</v>
      </c>
      <c r="H9" s="95"/>
      <c r="I9" s="95"/>
    </row>
    <row r="10" spans="1:9" ht="15" x14ac:dyDescent="0.25">
      <c r="A10" s="92" t="s">
        <v>100</v>
      </c>
      <c r="B10" s="93" t="s">
        <v>170</v>
      </c>
      <c r="C10" s="94" t="s">
        <v>164</v>
      </c>
      <c r="D10" s="95">
        <v>25.51</v>
      </c>
      <c r="E10" s="95"/>
      <c r="F10" s="95"/>
      <c r="G10" s="95">
        <v>24.97</v>
      </c>
      <c r="H10" s="95"/>
      <c r="I10" s="95"/>
    </row>
    <row r="11" spans="1:9" ht="15" x14ac:dyDescent="0.25">
      <c r="A11" s="92" t="s">
        <v>101</v>
      </c>
      <c r="B11" s="93" t="s">
        <v>170</v>
      </c>
      <c r="C11" s="94" t="s">
        <v>165</v>
      </c>
      <c r="D11" s="95">
        <v>25.51</v>
      </c>
      <c r="E11" s="95"/>
      <c r="F11" s="95"/>
      <c r="G11" s="95">
        <v>24.97</v>
      </c>
      <c r="H11" s="95"/>
      <c r="I11" s="95"/>
    </row>
    <row r="12" spans="1:9" ht="15" x14ac:dyDescent="0.25">
      <c r="A12" s="92" t="s">
        <v>102</v>
      </c>
      <c r="B12" s="93" t="s">
        <v>170</v>
      </c>
      <c r="C12" s="94" t="s">
        <v>166</v>
      </c>
      <c r="D12" s="95">
        <v>25.51</v>
      </c>
      <c r="E12" s="95"/>
      <c r="F12" s="95"/>
      <c r="G12" s="95">
        <v>24.97</v>
      </c>
      <c r="H12" s="95"/>
      <c r="I12" s="95"/>
    </row>
    <row r="13" spans="1:9" ht="15" x14ac:dyDescent="0.25">
      <c r="A13" s="92" t="s">
        <v>103</v>
      </c>
      <c r="B13" s="93" t="s">
        <v>169</v>
      </c>
      <c r="C13" s="94" t="s">
        <v>7</v>
      </c>
      <c r="D13" s="95">
        <v>1346.64</v>
      </c>
      <c r="E13" s="95"/>
      <c r="F13" s="95"/>
      <c r="G13" s="95">
        <v>1318.14</v>
      </c>
      <c r="H13" s="95"/>
      <c r="I13" s="95"/>
    </row>
    <row r="14" spans="1:9" ht="15" x14ac:dyDescent="0.25">
      <c r="A14" s="92" t="s">
        <v>104</v>
      </c>
      <c r="B14" s="93" t="s">
        <v>169</v>
      </c>
      <c r="C14" s="94" t="s">
        <v>8</v>
      </c>
      <c r="D14" s="95">
        <v>1346.64</v>
      </c>
      <c r="E14" s="95"/>
      <c r="F14" s="95"/>
      <c r="G14" s="95">
        <v>1318.14</v>
      </c>
      <c r="H14" s="95"/>
      <c r="I14" s="95"/>
    </row>
    <row r="15" spans="1:9" ht="15" x14ac:dyDescent="0.25">
      <c r="A15" s="92" t="s">
        <v>105</v>
      </c>
      <c r="B15" s="93" t="s">
        <v>169</v>
      </c>
      <c r="C15" s="94" t="s">
        <v>9</v>
      </c>
      <c r="D15" s="95">
        <v>1346.64</v>
      </c>
      <c r="E15" s="95"/>
      <c r="F15" s="95"/>
      <c r="G15" s="95">
        <v>1318.14</v>
      </c>
      <c r="H15" s="95"/>
      <c r="I15" s="95"/>
    </row>
    <row r="16" spans="1:9" ht="15" x14ac:dyDescent="0.25">
      <c r="A16" s="92" t="s">
        <v>106</v>
      </c>
      <c r="B16" s="93" t="s">
        <v>170</v>
      </c>
      <c r="C16" s="94" t="s">
        <v>10</v>
      </c>
      <c r="D16" s="95">
        <v>10.67</v>
      </c>
      <c r="E16" s="95"/>
      <c r="F16" s="95"/>
      <c r="G16" s="95">
        <v>17.57</v>
      </c>
      <c r="H16" s="95"/>
      <c r="I16" s="95"/>
    </row>
    <row r="17" spans="1:9" ht="15" x14ac:dyDescent="0.25">
      <c r="A17" s="92" t="s">
        <v>107</v>
      </c>
      <c r="B17" s="93" t="s">
        <v>170</v>
      </c>
      <c r="C17" s="94" t="s">
        <v>11</v>
      </c>
      <c r="D17" s="95">
        <v>10.67</v>
      </c>
      <c r="E17" s="95"/>
      <c r="F17" s="95"/>
      <c r="G17" s="95">
        <v>17.57</v>
      </c>
      <c r="H17" s="95"/>
      <c r="I17" s="95"/>
    </row>
    <row r="18" spans="1:9" ht="15" x14ac:dyDescent="0.25">
      <c r="A18" s="92" t="s">
        <v>108</v>
      </c>
      <c r="B18" s="93" t="s">
        <v>170</v>
      </c>
      <c r="C18" s="94" t="s">
        <v>12</v>
      </c>
      <c r="D18" s="95">
        <v>10.67</v>
      </c>
      <c r="E18" s="95"/>
      <c r="F18" s="95"/>
      <c r="G18" s="95">
        <v>17.57</v>
      </c>
      <c r="H18" s="95"/>
      <c r="I18" s="95"/>
    </row>
    <row r="19" spans="1:9" ht="15" x14ac:dyDescent="0.25">
      <c r="A19" s="92" t="s">
        <v>109</v>
      </c>
      <c r="B19" s="93" t="s">
        <v>168</v>
      </c>
      <c r="C19" s="94" t="s">
        <v>226</v>
      </c>
      <c r="D19" s="95">
        <v>7248</v>
      </c>
      <c r="E19" s="95"/>
      <c r="F19" s="95"/>
      <c r="G19" s="95">
        <v>7248</v>
      </c>
      <c r="H19" s="95"/>
      <c r="I19" s="95"/>
    </row>
    <row r="20" spans="1:9" ht="15" x14ac:dyDescent="0.25">
      <c r="A20" s="96" t="s">
        <v>308</v>
      </c>
      <c r="B20" s="97" t="s">
        <v>171</v>
      </c>
      <c r="C20" s="98" t="s">
        <v>428</v>
      </c>
      <c r="D20" s="99">
        <v>11.28</v>
      </c>
      <c r="E20" s="99">
        <f>D20*0.8</f>
        <v>9.0239999999999991</v>
      </c>
      <c r="F20" s="99"/>
      <c r="G20" s="99">
        <v>14.52</v>
      </c>
      <c r="H20" s="99">
        <f>G20*0.8</f>
        <v>11.616</v>
      </c>
      <c r="I20" s="95"/>
    </row>
    <row r="21" spans="1:9" ht="15" x14ac:dyDescent="0.25">
      <c r="A21" s="92" t="s">
        <v>309</v>
      </c>
      <c r="B21" s="93" t="s">
        <v>171</v>
      </c>
      <c r="C21" s="94" t="s">
        <v>14</v>
      </c>
      <c r="D21" s="95">
        <v>11.28</v>
      </c>
      <c r="E21" s="95">
        <f t="shared" ref="E21:E31" si="0">D21*0.8</f>
        <v>9.0239999999999991</v>
      </c>
      <c r="F21" s="95"/>
      <c r="G21" s="95">
        <v>14.52</v>
      </c>
      <c r="H21" s="95">
        <f t="shared" ref="H21:H31" si="1">G21*0.8</f>
        <v>11.616</v>
      </c>
      <c r="I21" s="95"/>
    </row>
    <row r="22" spans="1:9" ht="15" x14ac:dyDescent="0.25">
      <c r="A22" s="92" t="s">
        <v>310</v>
      </c>
      <c r="B22" s="93" t="s">
        <v>171</v>
      </c>
      <c r="C22" s="94" t="s">
        <v>15</v>
      </c>
      <c r="D22" s="95">
        <v>9.4</v>
      </c>
      <c r="E22" s="95">
        <f t="shared" si="0"/>
        <v>7.5200000000000005</v>
      </c>
      <c r="F22" s="95"/>
      <c r="G22" s="95">
        <v>11.88</v>
      </c>
      <c r="H22" s="95">
        <f t="shared" si="1"/>
        <v>9.5040000000000013</v>
      </c>
      <c r="I22" s="95"/>
    </row>
    <row r="23" spans="1:9" ht="15" x14ac:dyDescent="0.25">
      <c r="A23" s="92" t="s">
        <v>311</v>
      </c>
      <c r="B23" s="93" t="s">
        <v>171</v>
      </c>
      <c r="C23" s="98" t="s">
        <v>428</v>
      </c>
      <c r="D23" s="95">
        <v>9.4</v>
      </c>
      <c r="E23" s="95">
        <f t="shared" si="0"/>
        <v>7.5200000000000005</v>
      </c>
      <c r="F23" s="95"/>
      <c r="G23" s="95">
        <v>11.88</v>
      </c>
      <c r="H23" s="95">
        <f t="shared" si="1"/>
        <v>9.5040000000000013</v>
      </c>
      <c r="I23" s="95"/>
    </row>
    <row r="24" spans="1:9" ht="15" x14ac:dyDescent="0.25">
      <c r="A24" s="92" t="s">
        <v>312</v>
      </c>
      <c r="B24" s="93" t="s">
        <v>171</v>
      </c>
      <c r="C24" s="94" t="s">
        <v>17</v>
      </c>
      <c r="D24" s="95">
        <v>11.2</v>
      </c>
      <c r="E24" s="95">
        <f t="shared" si="0"/>
        <v>8.9599999999999991</v>
      </c>
      <c r="F24" s="95"/>
      <c r="G24" s="95">
        <v>14.41</v>
      </c>
      <c r="H24" s="95">
        <f t="shared" si="1"/>
        <v>11.528</v>
      </c>
      <c r="I24" s="95"/>
    </row>
    <row r="25" spans="1:9" ht="15" x14ac:dyDescent="0.25">
      <c r="A25" s="92" t="s">
        <v>313</v>
      </c>
      <c r="B25" s="93" t="s">
        <v>171</v>
      </c>
      <c r="C25" s="98" t="s">
        <v>428</v>
      </c>
      <c r="D25" s="95">
        <v>11.2</v>
      </c>
      <c r="E25" s="95">
        <f t="shared" si="0"/>
        <v>8.9599999999999991</v>
      </c>
      <c r="F25" s="95"/>
      <c r="G25" s="95">
        <v>14.41</v>
      </c>
      <c r="H25" s="95">
        <f t="shared" si="1"/>
        <v>11.528</v>
      </c>
      <c r="I25" s="95"/>
    </row>
    <row r="26" spans="1:9" ht="15" x14ac:dyDescent="0.25">
      <c r="A26" s="92" t="s">
        <v>304</v>
      </c>
      <c r="B26" s="93" t="s">
        <v>171</v>
      </c>
      <c r="C26" s="98" t="s">
        <v>429</v>
      </c>
      <c r="D26" s="95">
        <v>47.28</v>
      </c>
      <c r="E26" s="95">
        <f t="shared" si="0"/>
        <v>37.824000000000005</v>
      </c>
      <c r="F26" s="95"/>
      <c r="G26" s="95">
        <v>59.21</v>
      </c>
      <c r="H26" s="95">
        <f t="shared" si="1"/>
        <v>47.368000000000002</v>
      </c>
      <c r="I26" s="95"/>
    </row>
    <row r="27" spans="1:9" ht="15" x14ac:dyDescent="0.25">
      <c r="A27" s="92" t="s">
        <v>305</v>
      </c>
      <c r="B27" s="93" t="s">
        <v>171</v>
      </c>
      <c r="C27" s="98" t="s">
        <v>430</v>
      </c>
      <c r="D27" s="95">
        <v>47.28</v>
      </c>
      <c r="E27" s="95">
        <f t="shared" si="0"/>
        <v>37.824000000000005</v>
      </c>
      <c r="F27" s="95"/>
      <c r="G27" s="95">
        <v>59.21</v>
      </c>
      <c r="H27" s="95">
        <f t="shared" si="1"/>
        <v>47.368000000000002</v>
      </c>
      <c r="I27" s="95"/>
    </row>
    <row r="28" spans="1:9" ht="15" x14ac:dyDescent="0.25">
      <c r="A28" s="96" t="s">
        <v>306</v>
      </c>
      <c r="B28" s="97" t="s">
        <v>171</v>
      </c>
      <c r="C28" s="98" t="s">
        <v>429</v>
      </c>
      <c r="D28" s="99">
        <v>68.819999999999993</v>
      </c>
      <c r="E28" s="99">
        <f t="shared" si="0"/>
        <v>55.055999999999997</v>
      </c>
      <c r="F28" s="99"/>
      <c r="G28" s="99">
        <v>88.84</v>
      </c>
      <c r="H28" s="99">
        <f t="shared" si="1"/>
        <v>71.072000000000003</v>
      </c>
      <c r="I28" s="95"/>
    </row>
    <row r="29" spans="1:9" ht="15" x14ac:dyDescent="0.25">
      <c r="A29" s="96" t="s">
        <v>307</v>
      </c>
      <c r="B29" s="97" t="s">
        <v>171</v>
      </c>
      <c r="C29" s="98" t="s">
        <v>430</v>
      </c>
      <c r="D29" s="99">
        <v>68.819999999999993</v>
      </c>
      <c r="E29" s="99">
        <f t="shared" si="0"/>
        <v>55.055999999999997</v>
      </c>
      <c r="F29" s="99"/>
      <c r="G29" s="99">
        <v>88.84</v>
      </c>
      <c r="H29" s="99">
        <f t="shared" si="1"/>
        <v>71.072000000000003</v>
      </c>
      <c r="I29" s="95"/>
    </row>
    <row r="30" spans="1:9" ht="15" x14ac:dyDescent="0.25">
      <c r="A30" s="92" t="s">
        <v>314</v>
      </c>
      <c r="B30" s="93" t="s">
        <v>171</v>
      </c>
      <c r="C30" s="98" t="s">
        <v>429</v>
      </c>
      <c r="D30" s="95">
        <v>17.77</v>
      </c>
      <c r="E30" s="95">
        <f t="shared" si="0"/>
        <v>14.216000000000001</v>
      </c>
      <c r="F30" s="95"/>
      <c r="G30" s="95">
        <v>22.87</v>
      </c>
      <c r="H30" s="95">
        <f t="shared" si="1"/>
        <v>18.296000000000003</v>
      </c>
      <c r="I30" s="95"/>
    </row>
    <row r="31" spans="1:9" ht="13.5" customHeight="1" x14ac:dyDescent="0.25">
      <c r="A31" s="92" t="s">
        <v>315</v>
      </c>
      <c r="B31" s="93" t="s">
        <v>171</v>
      </c>
      <c r="C31" s="98" t="s">
        <v>430</v>
      </c>
      <c r="D31" s="95">
        <v>17.77</v>
      </c>
      <c r="E31" s="95">
        <f t="shared" si="0"/>
        <v>14.216000000000001</v>
      </c>
      <c r="F31" s="95"/>
      <c r="G31" s="95">
        <v>22.87</v>
      </c>
      <c r="H31" s="95">
        <f t="shared" si="1"/>
        <v>18.296000000000003</v>
      </c>
      <c r="I31" s="95"/>
    </row>
    <row r="32" spans="1:9" ht="15" x14ac:dyDescent="0.25">
      <c r="A32" s="92" t="s">
        <v>316</v>
      </c>
      <c r="B32" s="93" t="s">
        <v>171</v>
      </c>
      <c r="C32" s="98" t="s">
        <v>431</v>
      </c>
      <c r="D32" s="95">
        <v>49.5</v>
      </c>
      <c r="E32" s="95">
        <f>D32*0.8</f>
        <v>39.6</v>
      </c>
      <c r="F32" s="95"/>
      <c r="G32" s="95">
        <v>61.99</v>
      </c>
      <c r="H32" s="95">
        <f>G32*0.8</f>
        <v>49.592000000000006</v>
      </c>
      <c r="I32" s="95"/>
    </row>
    <row r="33" spans="1:9" ht="15" x14ac:dyDescent="0.25">
      <c r="A33" s="92" t="s">
        <v>317</v>
      </c>
      <c r="B33" s="93" t="s">
        <v>171</v>
      </c>
      <c r="C33" s="98" t="s">
        <v>432</v>
      </c>
      <c r="D33" s="95">
        <v>49.5</v>
      </c>
      <c r="E33" s="95">
        <f t="shared" ref="E33:E39" si="2">D33*0.8</f>
        <v>39.6</v>
      </c>
      <c r="F33" s="95"/>
      <c r="G33" s="95">
        <v>61.99</v>
      </c>
      <c r="H33" s="95">
        <f t="shared" ref="H33:H39" si="3">G33*0.8</f>
        <v>49.592000000000006</v>
      </c>
      <c r="I33" s="95"/>
    </row>
    <row r="34" spans="1:9" ht="15" x14ac:dyDescent="0.25">
      <c r="A34" s="96" t="s">
        <v>318</v>
      </c>
      <c r="B34" s="97" t="s">
        <v>171</v>
      </c>
      <c r="C34" s="98" t="s">
        <v>431</v>
      </c>
      <c r="D34" s="99">
        <v>72.05</v>
      </c>
      <c r="E34" s="99">
        <f t="shared" si="2"/>
        <v>57.64</v>
      </c>
      <c r="F34" s="99"/>
      <c r="G34" s="99">
        <v>93.02</v>
      </c>
      <c r="H34" s="99">
        <f t="shared" si="3"/>
        <v>74.415999999999997</v>
      </c>
      <c r="I34" s="95"/>
    </row>
    <row r="35" spans="1:9" ht="15" x14ac:dyDescent="0.25">
      <c r="A35" s="96" t="s">
        <v>319</v>
      </c>
      <c r="B35" s="97" t="s">
        <v>171</v>
      </c>
      <c r="C35" s="98" t="s">
        <v>432</v>
      </c>
      <c r="D35" s="99">
        <v>72.05</v>
      </c>
      <c r="E35" s="99">
        <f t="shared" si="2"/>
        <v>57.64</v>
      </c>
      <c r="F35" s="99"/>
      <c r="G35" s="99">
        <v>93.02</v>
      </c>
      <c r="H35" s="99">
        <f t="shared" si="3"/>
        <v>74.415999999999997</v>
      </c>
      <c r="I35" s="95"/>
    </row>
    <row r="36" spans="1:9" ht="15" x14ac:dyDescent="0.25">
      <c r="A36" s="92" t="s">
        <v>320</v>
      </c>
      <c r="B36" s="93" t="s">
        <v>171</v>
      </c>
      <c r="C36" s="98" t="s">
        <v>431</v>
      </c>
      <c r="D36" s="95">
        <v>11.77</v>
      </c>
      <c r="E36" s="95">
        <f t="shared" si="2"/>
        <v>9.4160000000000004</v>
      </c>
      <c r="F36" s="95"/>
      <c r="G36" s="95">
        <v>14.88</v>
      </c>
      <c r="H36" s="95">
        <f t="shared" si="3"/>
        <v>11.904000000000002</v>
      </c>
      <c r="I36" s="95"/>
    </row>
    <row r="37" spans="1:9" ht="15" x14ac:dyDescent="0.25">
      <c r="A37" s="92" t="s">
        <v>321</v>
      </c>
      <c r="B37" s="93" t="s">
        <v>171</v>
      </c>
      <c r="C37" s="98" t="s">
        <v>432</v>
      </c>
      <c r="D37" s="95">
        <v>11.77</v>
      </c>
      <c r="E37" s="95">
        <f t="shared" si="2"/>
        <v>9.4160000000000004</v>
      </c>
      <c r="F37" s="95"/>
      <c r="G37" s="95">
        <v>14.88</v>
      </c>
      <c r="H37" s="95">
        <f t="shared" si="3"/>
        <v>11.904000000000002</v>
      </c>
      <c r="I37" s="95" t="s">
        <v>250</v>
      </c>
    </row>
    <row r="38" spans="1:9" ht="15" x14ac:dyDescent="0.25">
      <c r="A38" s="92" t="s">
        <v>322</v>
      </c>
      <c r="B38" s="93" t="s">
        <v>171</v>
      </c>
      <c r="C38" s="98" t="s">
        <v>431</v>
      </c>
      <c r="D38" s="95">
        <v>16.91</v>
      </c>
      <c r="E38" s="95">
        <f t="shared" si="2"/>
        <v>13.528</v>
      </c>
      <c r="F38" s="95"/>
      <c r="G38" s="95">
        <v>21.18</v>
      </c>
      <c r="H38" s="95">
        <f t="shared" si="3"/>
        <v>16.943999999999999</v>
      </c>
      <c r="I38" s="95"/>
    </row>
    <row r="39" spans="1:9" ht="15" x14ac:dyDescent="0.25">
      <c r="A39" s="92" t="s">
        <v>323</v>
      </c>
      <c r="B39" s="93" t="s">
        <v>171</v>
      </c>
      <c r="C39" s="98" t="s">
        <v>432</v>
      </c>
      <c r="D39" s="95">
        <v>16.91</v>
      </c>
      <c r="E39" s="95">
        <f t="shared" si="2"/>
        <v>13.528</v>
      </c>
      <c r="F39" s="95"/>
      <c r="G39" s="95">
        <v>21.18</v>
      </c>
      <c r="H39" s="95">
        <f t="shared" si="3"/>
        <v>16.943999999999999</v>
      </c>
      <c r="I39" s="95"/>
    </row>
    <row r="40" spans="1:9" ht="15" x14ac:dyDescent="0.25">
      <c r="A40" s="96" t="s">
        <v>110</v>
      </c>
      <c r="B40" s="97" t="s">
        <v>171</v>
      </c>
      <c r="C40" s="104" t="s">
        <v>23</v>
      </c>
      <c r="D40" s="99">
        <v>44.54</v>
      </c>
      <c r="E40" s="99"/>
      <c r="F40" s="99"/>
      <c r="G40" s="99">
        <v>55.78</v>
      </c>
      <c r="H40" s="99"/>
      <c r="I40" s="95"/>
    </row>
    <row r="41" spans="1:9" ht="15" x14ac:dyDescent="0.25">
      <c r="A41" s="92" t="s">
        <v>111</v>
      </c>
      <c r="B41" s="93" t="s">
        <v>171</v>
      </c>
      <c r="C41" s="94" t="s">
        <v>24</v>
      </c>
      <c r="D41" s="95">
        <v>64.83</v>
      </c>
      <c r="E41" s="95"/>
      <c r="F41" s="95"/>
      <c r="G41" s="95">
        <v>83.69</v>
      </c>
      <c r="H41" s="95"/>
      <c r="I41" s="95"/>
    </row>
    <row r="42" spans="1:9" ht="15" x14ac:dyDescent="0.25">
      <c r="A42" s="92" t="s">
        <v>112</v>
      </c>
      <c r="B42" s="93" t="s">
        <v>171</v>
      </c>
      <c r="C42" s="94" t="s">
        <v>25</v>
      </c>
      <c r="D42" s="95">
        <v>39.99</v>
      </c>
      <c r="E42" s="95"/>
      <c r="F42" s="95">
        <f>D42*0.5</f>
        <v>19.995000000000001</v>
      </c>
      <c r="G42" s="95">
        <v>50.08</v>
      </c>
      <c r="H42" s="95"/>
      <c r="I42" s="95">
        <f>G42*0.5</f>
        <v>25.04</v>
      </c>
    </row>
    <row r="43" spans="1:9" ht="15" x14ac:dyDescent="0.25">
      <c r="A43" s="92" t="s">
        <v>113</v>
      </c>
      <c r="B43" s="93" t="s">
        <v>171</v>
      </c>
      <c r="C43" s="94" t="s">
        <v>26</v>
      </c>
      <c r="D43" s="95">
        <v>58.2</v>
      </c>
      <c r="E43" s="95"/>
      <c r="F43" s="95">
        <f>D43*0.5</f>
        <v>29.1</v>
      </c>
      <c r="G43" s="95">
        <v>75.14</v>
      </c>
      <c r="H43" s="95"/>
      <c r="I43" s="95">
        <f>G43*0.5</f>
        <v>37.57</v>
      </c>
    </row>
    <row r="44" spans="1:9" ht="15" x14ac:dyDescent="0.25">
      <c r="A44" s="92" t="s">
        <v>114</v>
      </c>
      <c r="B44" s="93" t="s">
        <v>171</v>
      </c>
      <c r="C44" s="94" t="s">
        <v>27</v>
      </c>
      <c r="D44" s="95">
        <v>39.99</v>
      </c>
      <c r="E44" s="95"/>
      <c r="F44" s="95"/>
      <c r="G44" s="95">
        <v>50.08</v>
      </c>
      <c r="H44" s="95"/>
      <c r="I44" s="95"/>
    </row>
    <row r="45" spans="1:9" ht="15" x14ac:dyDescent="0.25">
      <c r="A45" s="92" t="s">
        <v>115</v>
      </c>
      <c r="B45" s="93" t="s">
        <v>171</v>
      </c>
      <c r="C45" s="94" t="s">
        <v>28</v>
      </c>
      <c r="D45" s="95">
        <v>72.88</v>
      </c>
      <c r="E45" s="95"/>
      <c r="F45" s="95"/>
      <c r="G45" s="95">
        <v>75.069999999999993</v>
      </c>
      <c r="H45" s="95"/>
      <c r="I45" s="95"/>
    </row>
    <row r="46" spans="1:9" ht="15" x14ac:dyDescent="0.25">
      <c r="A46" s="92" t="s">
        <v>346</v>
      </c>
      <c r="B46" s="93" t="s">
        <v>168</v>
      </c>
      <c r="C46" s="94" t="s">
        <v>29</v>
      </c>
      <c r="D46" s="95">
        <v>12000</v>
      </c>
      <c r="E46" s="95"/>
      <c r="F46" s="95"/>
      <c r="G46" s="95">
        <v>12000</v>
      </c>
      <c r="H46" s="95"/>
      <c r="I46" s="95"/>
    </row>
    <row r="47" spans="1:9" ht="15" x14ac:dyDescent="0.25">
      <c r="A47" s="92" t="s">
        <v>347</v>
      </c>
      <c r="B47" s="93" t="s">
        <v>168</v>
      </c>
      <c r="C47" s="94" t="s">
        <v>30</v>
      </c>
      <c r="D47" s="95">
        <v>12000</v>
      </c>
      <c r="E47" s="95"/>
      <c r="F47" s="95"/>
      <c r="G47" s="95">
        <v>12000</v>
      </c>
      <c r="H47" s="95"/>
      <c r="I47" s="95"/>
    </row>
    <row r="48" spans="1:9" ht="15" x14ac:dyDescent="0.25">
      <c r="A48" s="92" t="s">
        <v>324</v>
      </c>
      <c r="B48" s="93" t="s">
        <v>169</v>
      </c>
      <c r="C48" s="94" t="s">
        <v>31</v>
      </c>
      <c r="D48" s="95">
        <v>474.23</v>
      </c>
      <c r="E48" s="95"/>
      <c r="F48" s="95"/>
      <c r="G48" s="95">
        <v>538.54</v>
      </c>
      <c r="H48" s="95"/>
      <c r="I48" s="95"/>
    </row>
    <row r="49" spans="1:9" ht="15" x14ac:dyDescent="0.25">
      <c r="A49" s="92" t="s">
        <v>325</v>
      </c>
      <c r="B49" s="93" t="s">
        <v>169</v>
      </c>
      <c r="C49" s="94" t="s">
        <v>32</v>
      </c>
      <c r="D49" s="95">
        <v>474.23</v>
      </c>
      <c r="E49" s="95"/>
      <c r="F49" s="95"/>
      <c r="G49" s="95">
        <v>538.54</v>
      </c>
      <c r="H49" s="95"/>
      <c r="I49" s="95"/>
    </row>
    <row r="50" spans="1:9" ht="15" x14ac:dyDescent="0.25">
      <c r="A50" s="92" t="s">
        <v>116</v>
      </c>
      <c r="B50" s="93" t="s">
        <v>169</v>
      </c>
      <c r="C50" s="94" t="s">
        <v>33</v>
      </c>
      <c r="D50" s="95">
        <v>655.37</v>
      </c>
      <c r="E50" s="95"/>
      <c r="F50" s="95"/>
      <c r="G50" s="95">
        <v>744.24</v>
      </c>
      <c r="H50" s="95"/>
      <c r="I50" s="95"/>
    </row>
    <row r="51" spans="1:9" ht="15" x14ac:dyDescent="0.25">
      <c r="A51" s="92" t="s">
        <v>117</v>
      </c>
      <c r="B51" s="93" t="s">
        <v>169</v>
      </c>
      <c r="C51" s="94" t="s">
        <v>34</v>
      </c>
      <c r="D51" s="95">
        <v>655.37</v>
      </c>
      <c r="E51" s="95"/>
      <c r="F51" s="95"/>
      <c r="G51" s="95">
        <v>744.24</v>
      </c>
      <c r="H51" s="95"/>
      <c r="I51" s="95"/>
    </row>
    <row r="52" spans="1:9" ht="15" x14ac:dyDescent="0.25">
      <c r="A52" s="92" t="s">
        <v>118</v>
      </c>
      <c r="B52" s="93" t="s">
        <v>169</v>
      </c>
      <c r="C52" s="94" t="s">
        <v>35</v>
      </c>
      <c r="D52" s="95">
        <v>1966.12</v>
      </c>
      <c r="E52" s="95"/>
      <c r="F52" s="95"/>
      <c r="G52" s="95">
        <v>2232.7199999999998</v>
      </c>
      <c r="H52" s="95"/>
      <c r="I52" s="95"/>
    </row>
    <row r="53" spans="1:9" ht="15" x14ac:dyDescent="0.25">
      <c r="A53" s="92" t="s">
        <v>119</v>
      </c>
      <c r="B53" s="93" t="s">
        <v>169</v>
      </c>
      <c r="C53" s="94" t="s">
        <v>36</v>
      </c>
      <c r="D53" s="95">
        <v>1966.12</v>
      </c>
      <c r="E53" s="95"/>
      <c r="F53" s="95"/>
      <c r="G53" s="95">
        <v>2232.7199999999998</v>
      </c>
      <c r="H53" s="95"/>
      <c r="I53" s="95"/>
    </row>
    <row r="54" spans="1:9" ht="15" x14ac:dyDescent="0.25">
      <c r="A54" s="92" t="s">
        <v>120</v>
      </c>
      <c r="B54" s="93" t="s">
        <v>169</v>
      </c>
      <c r="C54" s="94" t="s">
        <v>37</v>
      </c>
      <c r="D54" s="95">
        <v>1310.74</v>
      </c>
      <c r="E54" s="95"/>
      <c r="F54" s="95"/>
      <c r="G54" s="95">
        <v>1488.48</v>
      </c>
      <c r="H54" s="95"/>
      <c r="I54" s="95"/>
    </row>
    <row r="55" spans="1:9" ht="15" x14ac:dyDescent="0.25">
      <c r="A55" s="92" t="s">
        <v>121</v>
      </c>
      <c r="B55" s="93" t="s">
        <v>169</v>
      </c>
      <c r="C55" s="94" t="s">
        <v>38</v>
      </c>
      <c r="D55" s="95">
        <v>1310.74</v>
      </c>
      <c r="E55" s="95"/>
      <c r="F55" s="95"/>
      <c r="G55" s="95">
        <v>1488.48</v>
      </c>
      <c r="H55" s="95"/>
      <c r="I55" s="95"/>
    </row>
    <row r="56" spans="1:9" ht="15" x14ac:dyDescent="0.25">
      <c r="A56" s="96" t="s">
        <v>326</v>
      </c>
      <c r="B56" s="97" t="s">
        <v>173</v>
      </c>
      <c r="C56" s="98" t="s">
        <v>433</v>
      </c>
      <c r="D56" s="99">
        <v>603.89</v>
      </c>
      <c r="E56" s="99">
        <f>D56*0.8</f>
        <v>483.11200000000002</v>
      </c>
      <c r="F56" s="99"/>
      <c r="G56" s="99">
        <v>692.74</v>
      </c>
      <c r="H56" s="99">
        <f>G56*0.8</f>
        <v>554.19200000000001</v>
      </c>
      <c r="I56" s="95"/>
    </row>
    <row r="57" spans="1:9" ht="15" x14ac:dyDescent="0.25">
      <c r="A57" s="92" t="s">
        <v>327</v>
      </c>
      <c r="B57" s="93" t="s">
        <v>173</v>
      </c>
      <c r="C57" s="94" t="s">
        <v>40</v>
      </c>
      <c r="D57" s="95">
        <v>603.89</v>
      </c>
      <c r="E57" s="95">
        <f>D57*0.8</f>
        <v>483.11200000000002</v>
      </c>
      <c r="F57" s="95"/>
      <c r="G57" s="95">
        <v>692.74</v>
      </c>
      <c r="H57" s="95">
        <f>G57*0.8</f>
        <v>554.19200000000001</v>
      </c>
      <c r="I57" s="95"/>
    </row>
    <row r="58" spans="1:9" ht="15" x14ac:dyDescent="0.25">
      <c r="A58" s="92" t="s">
        <v>122</v>
      </c>
      <c r="B58" s="93" t="s">
        <v>171</v>
      </c>
      <c r="C58" s="94" t="s">
        <v>41</v>
      </c>
      <c r="D58" s="95">
        <v>81.92</v>
      </c>
      <c r="E58" s="95"/>
      <c r="F58" s="95"/>
      <c r="G58" s="95">
        <v>93.03</v>
      </c>
      <c r="H58" s="95"/>
      <c r="I58" s="95"/>
    </row>
    <row r="59" spans="1:9" ht="15" x14ac:dyDescent="0.25">
      <c r="A59" s="92" t="s">
        <v>123</v>
      </c>
      <c r="B59" s="93" t="s">
        <v>171</v>
      </c>
      <c r="C59" s="94" t="s">
        <v>42</v>
      </c>
      <c r="D59" s="95">
        <v>81.92</v>
      </c>
      <c r="E59" s="95"/>
      <c r="F59" s="95"/>
      <c r="G59" s="95">
        <v>93.03</v>
      </c>
      <c r="H59" s="95"/>
      <c r="I59" s="95"/>
    </row>
    <row r="60" spans="1:9" ht="15" x14ac:dyDescent="0.25">
      <c r="A60" s="96" t="s">
        <v>328</v>
      </c>
      <c r="B60" s="97" t="s">
        <v>171</v>
      </c>
      <c r="C60" s="98" t="s">
        <v>434</v>
      </c>
      <c r="D60" s="99">
        <v>63.53</v>
      </c>
      <c r="E60" s="99">
        <f>D60*0.8</f>
        <v>50.824000000000005</v>
      </c>
      <c r="F60" s="99"/>
      <c r="G60" s="99">
        <v>72.150000000000006</v>
      </c>
      <c r="H60" s="99">
        <f>G60*0.8</f>
        <v>57.720000000000006</v>
      </c>
      <c r="I60" s="95"/>
    </row>
    <row r="61" spans="1:9" ht="15" x14ac:dyDescent="0.25">
      <c r="A61" s="92" t="s">
        <v>329</v>
      </c>
      <c r="B61" s="93" t="s">
        <v>171</v>
      </c>
      <c r="C61" s="94" t="s">
        <v>44</v>
      </c>
      <c r="D61" s="95">
        <v>63.53</v>
      </c>
      <c r="E61" s="95">
        <f t="shared" ref="E61" si="4">D61*0.8</f>
        <v>50.824000000000005</v>
      </c>
      <c r="F61" s="95"/>
      <c r="G61" s="95">
        <v>72.150000000000006</v>
      </c>
      <c r="H61" s="95">
        <f t="shared" ref="H61" si="5">G61*0.8</f>
        <v>57.720000000000006</v>
      </c>
      <c r="I61" s="95"/>
    </row>
    <row r="62" spans="1:9" ht="15" x14ac:dyDescent="0.25">
      <c r="A62" s="92" t="s">
        <v>124</v>
      </c>
      <c r="B62" s="93" t="s">
        <v>169</v>
      </c>
      <c r="C62" s="94" t="s">
        <v>45</v>
      </c>
      <c r="D62" s="95">
        <v>399.92</v>
      </c>
      <c r="E62" s="95"/>
      <c r="F62" s="95"/>
      <c r="G62" s="95">
        <v>430.86</v>
      </c>
      <c r="H62" s="95"/>
      <c r="I62" s="95"/>
    </row>
    <row r="63" spans="1:9" ht="15" x14ac:dyDescent="0.25">
      <c r="A63" s="92" t="s">
        <v>125</v>
      </c>
      <c r="B63" s="93" t="s">
        <v>169</v>
      </c>
      <c r="C63" s="94" t="s">
        <v>46</v>
      </c>
      <c r="D63" s="95">
        <v>399.92</v>
      </c>
      <c r="E63" s="95"/>
      <c r="F63" s="95"/>
      <c r="G63" s="95">
        <v>430.86</v>
      </c>
      <c r="H63" s="95"/>
      <c r="I63" s="95"/>
    </row>
    <row r="64" spans="1:9" ht="15" x14ac:dyDescent="0.25">
      <c r="A64" s="92" t="s">
        <v>126</v>
      </c>
      <c r="B64" s="93" t="s">
        <v>169</v>
      </c>
      <c r="C64" s="94" t="s">
        <v>47</v>
      </c>
      <c r="D64" s="95">
        <v>399.92</v>
      </c>
      <c r="E64" s="95"/>
      <c r="F64" s="95"/>
      <c r="G64" s="95">
        <v>430.86</v>
      </c>
      <c r="H64" s="95"/>
      <c r="I64" s="95"/>
    </row>
    <row r="65" spans="1:9" ht="15" x14ac:dyDescent="0.25">
      <c r="A65" s="92" t="s">
        <v>127</v>
      </c>
      <c r="B65" s="93" t="s">
        <v>168</v>
      </c>
      <c r="C65" s="94" t="s">
        <v>48</v>
      </c>
      <c r="D65" s="95">
        <v>15000</v>
      </c>
      <c r="E65" s="95"/>
      <c r="F65" s="95"/>
      <c r="G65" s="95">
        <v>15000</v>
      </c>
      <c r="H65" s="95"/>
      <c r="I65" s="95"/>
    </row>
    <row r="66" spans="1:9" ht="15" x14ac:dyDescent="0.25">
      <c r="A66" s="92" t="s">
        <v>128</v>
      </c>
      <c r="B66" s="93" t="s">
        <v>168</v>
      </c>
      <c r="C66" s="94" t="s">
        <v>49</v>
      </c>
      <c r="D66" s="95">
        <v>15000</v>
      </c>
      <c r="E66" s="95"/>
      <c r="F66" s="95"/>
      <c r="G66" s="95">
        <v>15000</v>
      </c>
      <c r="H66" s="95"/>
      <c r="I66" s="95"/>
    </row>
    <row r="67" spans="1:9" ht="15" x14ac:dyDescent="0.25">
      <c r="A67" s="92" t="s">
        <v>129</v>
      </c>
      <c r="B67" s="93" t="s">
        <v>168</v>
      </c>
      <c r="C67" s="94" t="s">
        <v>50</v>
      </c>
      <c r="D67" s="95">
        <v>15000</v>
      </c>
      <c r="E67" s="95"/>
      <c r="F67" s="95"/>
      <c r="G67" s="95">
        <v>15000</v>
      </c>
      <c r="H67" s="95"/>
      <c r="I67" s="95"/>
    </row>
    <row r="68" spans="1:9" ht="15" x14ac:dyDescent="0.25">
      <c r="A68" s="92" t="s">
        <v>130</v>
      </c>
      <c r="B68" s="93" t="s">
        <v>171</v>
      </c>
      <c r="C68" s="94" t="s">
        <v>51</v>
      </c>
      <c r="D68" s="95">
        <v>52.39</v>
      </c>
      <c r="E68" s="95"/>
      <c r="F68" s="95"/>
      <c r="G68" s="95">
        <v>52.39</v>
      </c>
      <c r="H68" s="95"/>
      <c r="I68" s="95"/>
    </row>
    <row r="69" spans="1:9" ht="15" x14ac:dyDescent="0.25">
      <c r="A69" s="92" t="s">
        <v>131</v>
      </c>
      <c r="B69" s="93" t="s">
        <v>171</v>
      </c>
      <c r="C69" s="94" t="s">
        <v>52</v>
      </c>
      <c r="D69" s="95">
        <v>52.39</v>
      </c>
      <c r="E69" s="95"/>
      <c r="F69" s="95"/>
      <c r="G69" s="95">
        <v>52.39</v>
      </c>
      <c r="H69" s="95"/>
      <c r="I69" s="95"/>
    </row>
    <row r="70" spans="1:9" ht="15" x14ac:dyDescent="0.25">
      <c r="A70" s="92" t="s">
        <v>132</v>
      </c>
      <c r="B70" s="93" t="s">
        <v>171</v>
      </c>
      <c r="C70" s="94" t="s">
        <v>53</v>
      </c>
      <c r="D70" s="95">
        <v>52.39</v>
      </c>
      <c r="E70" s="95"/>
      <c r="F70" s="95"/>
      <c r="G70" s="95">
        <v>52.39</v>
      </c>
      <c r="H70" s="95"/>
      <c r="I70" s="95"/>
    </row>
    <row r="71" spans="1:9" ht="15" x14ac:dyDescent="0.25">
      <c r="A71" s="92" t="s">
        <v>133</v>
      </c>
      <c r="B71" s="93" t="s">
        <v>168</v>
      </c>
      <c r="C71" s="94" t="s">
        <v>54</v>
      </c>
      <c r="D71" s="95">
        <v>500</v>
      </c>
      <c r="E71" s="95"/>
      <c r="F71" s="95"/>
      <c r="G71" s="95">
        <v>500</v>
      </c>
      <c r="H71" s="95"/>
      <c r="I71" s="95"/>
    </row>
    <row r="72" spans="1:9" ht="15" x14ac:dyDescent="0.25">
      <c r="A72" s="92" t="s">
        <v>134</v>
      </c>
      <c r="B72" s="93" t="s">
        <v>168</v>
      </c>
      <c r="C72" s="94" t="s">
        <v>55</v>
      </c>
      <c r="D72" s="95">
        <v>500</v>
      </c>
      <c r="E72" s="95"/>
      <c r="F72" s="95"/>
      <c r="G72" s="95">
        <v>500</v>
      </c>
      <c r="H72" s="95"/>
      <c r="I72" s="95"/>
    </row>
    <row r="73" spans="1:9" ht="15" x14ac:dyDescent="0.25">
      <c r="A73" s="92" t="s">
        <v>135</v>
      </c>
      <c r="B73" s="93" t="s">
        <v>168</v>
      </c>
      <c r="C73" s="94" t="s">
        <v>56</v>
      </c>
      <c r="D73" s="95">
        <v>500</v>
      </c>
      <c r="E73" s="95"/>
      <c r="F73" s="95"/>
      <c r="G73" s="95">
        <v>500</v>
      </c>
      <c r="H73" s="95"/>
      <c r="I73" s="95"/>
    </row>
    <row r="74" spans="1:9" ht="15" x14ac:dyDescent="0.25">
      <c r="A74" s="92" t="s">
        <v>136</v>
      </c>
      <c r="B74" s="93" t="s">
        <v>171</v>
      </c>
      <c r="C74" s="94" t="s">
        <v>57</v>
      </c>
      <c r="D74" s="95">
        <v>57.21</v>
      </c>
      <c r="E74" s="95"/>
      <c r="F74" s="95"/>
      <c r="G74" s="95">
        <v>64.97</v>
      </c>
      <c r="H74" s="95"/>
      <c r="I74" s="95"/>
    </row>
    <row r="75" spans="1:9" ht="15" x14ac:dyDescent="0.25">
      <c r="A75" s="92" t="s">
        <v>137</v>
      </c>
      <c r="B75" s="93" t="s">
        <v>171</v>
      </c>
      <c r="C75" s="94" t="s">
        <v>58</v>
      </c>
      <c r="D75" s="95">
        <v>57.21</v>
      </c>
      <c r="E75" s="95"/>
      <c r="F75" s="95"/>
      <c r="G75" s="95">
        <v>64.97</v>
      </c>
      <c r="H75" s="95"/>
      <c r="I75" s="95"/>
    </row>
    <row r="76" spans="1:9" ht="15" x14ac:dyDescent="0.25">
      <c r="A76" s="92" t="s">
        <v>138</v>
      </c>
      <c r="B76" s="93" t="s">
        <v>171</v>
      </c>
      <c r="C76" s="94" t="s">
        <v>59</v>
      </c>
      <c r="D76" s="95">
        <v>57.21</v>
      </c>
      <c r="E76" s="95"/>
      <c r="F76" s="95"/>
      <c r="G76" s="95">
        <v>64.97</v>
      </c>
      <c r="H76" s="95"/>
      <c r="I76" s="95"/>
    </row>
    <row r="77" spans="1:9" ht="15" x14ac:dyDescent="0.25">
      <c r="A77" s="92" t="s">
        <v>330</v>
      </c>
      <c r="B77" s="93" t="s">
        <v>170</v>
      </c>
      <c r="C77" s="94" t="s">
        <v>60</v>
      </c>
      <c r="D77" s="95">
        <v>21.68</v>
      </c>
      <c r="E77" s="95"/>
      <c r="F77" s="95">
        <f>D77*0.5</f>
        <v>10.84</v>
      </c>
      <c r="G77" s="95">
        <v>23.22</v>
      </c>
      <c r="H77" s="95"/>
      <c r="I77" s="95">
        <f>G77*0.5</f>
        <v>11.61</v>
      </c>
    </row>
    <row r="78" spans="1:9" ht="15" x14ac:dyDescent="0.25">
      <c r="A78" s="92" t="s">
        <v>331</v>
      </c>
      <c r="B78" s="93" t="s">
        <v>170</v>
      </c>
      <c r="C78" s="94" t="s">
        <v>61</v>
      </c>
      <c r="D78" s="95">
        <v>21.68</v>
      </c>
      <c r="E78" s="95"/>
      <c r="F78" s="95">
        <f t="shared" ref="F78:F79" si="6">D78*0.5</f>
        <v>10.84</v>
      </c>
      <c r="G78" s="95">
        <v>23.22</v>
      </c>
      <c r="H78" s="95"/>
      <c r="I78" s="95">
        <f t="shared" ref="I78:I79" si="7">G78*0.5</f>
        <v>11.61</v>
      </c>
    </row>
    <row r="79" spans="1:9" ht="15" x14ac:dyDescent="0.25">
      <c r="A79" s="92" t="s">
        <v>175</v>
      </c>
      <c r="B79" s="93" t="s">
        <v>170</v>
      </c>
      <c r="C79" s="94" t="s">
        <v>176</v>
      </c>
      <c r="D79" s="95">
        <v>21.68</v>
      </c>
      <c r="E79" s="95"/>
      <c r="F79" s="95">
        <f t="shared" si="6"/>
        <v>10.84</v>
      </c>
      <c r="G79" s="95">
        <v>23.22</v>
      </c>
      <c r="H79" s="95"/>
      <c r="I79" s="95">
        <f t="shared" si="7"/>
        <v>11.61</v>
      </c>
    </row>
    <row r="80" spans="1:9" ht="15" x14ac:dyDescent="0.25">
      <c r="A80" s="18" t="s">
        <v>221</v>
      </c>
      <c r="B80" s="93" t="s">
        <v>170</v>
      </c>
      <c r="C80" s="94" t="s">
        <v>226</v>
      </c>
      <c r="D80" s="95">
        <v>15.31</v>
      </c>
      <c r="E80" s="95"/>
      <c r="F80" s="95"/>
      <c r="G80" s="95">
        <v>16.170000000000002</v>
      </c>
      <c r="H80" s="95"/>
      <c r="I80" s="95"/>
    </row>
    <row r="81" spans="1:9" ht="15" x14ac:dyDescent="0.25">
      <c r="A81" s="18" t="s">
        <v>222</v>
      </c>
      <c r="B81" s="93" t="s">
        <v>170</v>
      </c>
      <c r="C81" s="94" t="s">
        <v>226</v>
      </c>
      <c r="D81" s="95">
        <v>15.31</v>
      </c>
      <c r="E81" s="95"/>
      <c r="F81" s="95"/>
      <c r="G81" s="95">
        <v>16.170000000000002</v>
      </c>
      <c r="H81" s="95"/>
      <c r="I81" s="95"/>
    </row>
    <row r="82" spans="1:9" ht="15" x14ac:dyDescent="0.25">
      <c r="A82" s="18" t="s">
        <v>222</v>
      </c>
      <c r="B82" s="93" t="s">
        <v>170</v>
      </c>
      <c r="C82" s="94" t="s">
        <v>226</v>
      </c>
      <c r="D82" s="95">
        <v>15.31</v>
      </c>
      <c r="E82" s="95"/>
      <c r="F82" s="95"/>
      <c r="G82" s="95">
        <v>16.170000000000002</v>
      </c>
      <c r="H82" s="95"/>
      <c r="I82" s="95"/>
    </row>
    <row r="83" spans="1:9" ht="15" x14ac:dyDescent="0.25">
      <c r="A83" s="92" t="s">
        <v>332</v>
      </c>
      <c r="B83" s="93" t="s">
        <v>170</v>
      </c>
      <c r="C83" s="94" t="s">
        <v>62</v>
      </c>
      <c r="D83" s="95">
        <v>18.13</v>
      </c>
      <c r="E83" s="95"/>
      <c r="F83" s="95">
        <f>D83*0.5</f>
        <v>9.0649999999999995</v>
      </c>
      <c r="G83" s="95">
        <v>19.440000000000001</v>
      </c>
      <c r="H83" s="95"/>
      <c r="I83" s="95">
        <f>G83*0.5</f>
        <v>9.7200000000000006</v>
      </c>
    </row>
    <row r="84" spans="1:9" ht="15" x14ac:dyDescent="0.25">
      <c r="A84" s="92" t="s">
        <v>333</v>
      </c>
      <c r="B84" s="93" t="s">
        <v>170</v>
      </c>
      <c r="C84" s="94" t="s">
        <v>63</v>
      </c>
      <c r="D84" s="95">
        <v>18.13</v>
      </c>
      <c r="E84" s="95"/>
      <c r="F84" s="95">
        <f>D84*0.5</f>
        <v>9.0649999999999995</v>
      </c>
      <c r="G84" s="95">
        <v>19.440000000000001</v>
      </c>
      <c r="H84" s="95"/>
      <c r="I84" s="95">
        <f>G84*0.5</f>
        <v>9.7200000000000006</v>
      </c>
    </row>
    <row r="85" spans="1:9" ht="15" x14ac:dyDescent="0.25">
      <c r="A85" s="92" t="s">
        <v>139</v>
      </c>
      <c r="B85" s="93" t="s">
        <v>170</v>
      </c>
      <c r="C85" s="94" t="s">
        <v>226</v>
      </c>
      <c r="D85" s="95">
        <v>15.29</v>
      </c>
      <c r="E85" s="95"/>
      <c r="F85" s="95"/>
      <c r="G85" s="95">
        <v>15.75</v>
      </c>
      <c r="H85" s="95"/>
      <c r="I85" s="95"/>
    </row>
    <row r="86" spans="1:9" ht="15" x14ac:dyDescent="0.25">
      <c r="A86" s="92" t="s">
        <v>140</v>
      </c>
      <c r="B86" s="93" t="s">
        <v>168</v>
      </c>
      <c r="C86" s="94" t="s">
        <v>226</v>
      </c>
      <c r="D86" s="95">
        <v>396000</v>
      </c>
      <c r="E86" s="95"/>
      <c r="F86" s="95"/>
      <c r="G86" s="95">
        <v>396000</v>
      </c>
      <c r="H86" s="95"/>
      <c r="I86" s="95"/>
    </row>
    <row r="87" spans="1:9" ht="15" x14ac:dyDescent="0.25">
      <c r="A87" s="92" t="s">
        <v>141</v>
      </c>
      <c r="B87" s="93" t="s">
        <v>168</v>
      </c>
      <c r="C87" s="94" t="s">
        <v>64</v>
      </c>
      <c r="D87" s="95">
        <v>500</v>
      </c>
      <c r="E87" s="95"/>
      <c r="F87" s="95"/>
      <c r="G87" s="95">
        <v>500</v>
      </c>
      <c r="H87" s="95"/>
      <c r="I87" s="95"/>
    </row>
    <row r="88" spans="1:9" ht="15" x14ac:dyDescent="0.25">
      <c r="A88" s="92" t="s">
        <v>142</v>
      </c>
      <c r="B88" s="93" t="s">
        <v>168</v>
      </c>
      <c r="C88" s="94" t="s">
        <v>65</v>
      </c>
      <c r="D88" s="95">
        <v>500</v>
      </c>
      <c r="E88" s="95"/>
      <c r="F88" s="95"/>
      <c r="G88" s="95">
        <v>500</v>
      </c>
      <c r="H88" s="95"/>
      <c r="I88" s="95"/>
    </row>
    <row r="89" spans="1:9" ht="15" x14ac:dyDescent="0.25">
      <c r="A89" s="92" t="s">
        <v>143</v>
      </c>
      <c r="B89" s="93" t="s">
        <v>168</v>
      </c>
      <c r="C89" s="94" t="s">
        <v>66</v>
      </c>
      <c r="D89" s="95">
        <v>500</v>
      </c>
      <c r="E89" s="95"/>
      <c r="F89" s="95"/>
      <c r="G89" s="95">
        <v>500</v>
      </c>
      <c r="H89" s="95"/>
      <c r="I89" s="95"/>
    </row>
    <row r="90" spans="1:9" ht="15" x14ac:dyDescent="0.25">
      <c r="A90" s="92" t="s">
        <v>144</v>
      </c>
      <c r="B90" s="93" t="s">
        <v>170</v>
      </c>
      <c r="C90" s="94" t="s">
        <v>435</v>
      </c>
      <c r="D90" s="95">
        <v>7.13</v>
      </c>
      <c r="E90" s="95">
        <f>D90</f>
        <v>7.13</v>
      </c>
      <c r="F90" s="95">
        <f>D90*0.5</f>
        <v>3.5649999999999999</v>
      </c>
      <c r="G90" s="95">
        <v>9.24</v>
      </c>
      <c r="H90" s="95">
        <f>G90</f>
        <v>9.24</v>
      </c>
      <c r="I90" s="95">
        <f>G90*0.5</f>
        <v>4.62</v>
      </c>
    </row>
    <row r="91" spans="1:9" ht="15" x14ac:dyDescent="0.25">
      <c r="A91" s="92" t="s">
        <v>145</v>
      </c>
      <c r="B91" s="93" t="s">
        <v>170</v>
      </c>
      <c r="C91" s="94" t="s">
        <v>436</v>
      </c>
      <c r="D91" s="95">
        <v>7.13</v>
      </c>
      <c r="E91" s="95">
        <f t="shared" ref="E91:E92" si="8">D91</f>
        <v>7.13</v>
      </c>
      <c r="F91" s="95">
        <f t="shared" ref="F91:F92" si="9">D91*0.5</f>
        <v>3.5649999999999999</v>
      </c>
      <c r="G91" s="95">
        <v>9.24</v>
      </c>
      <c r="H91" s="95">
        <f t="shared" ref="H91:H92" si="10">G91</f>
        <v>9.24</v>
      </c>
      <c r="I91" s="95">
        <f t="shared" ref="I91:I92" si="11">G91*0.5</f>
        <v>4.62</v>
      </c>
    </row>
    <row r="92" spans="1:9" ht="15" x14ac:dyDescent="0.25">
      <c r="A92" s="92" t="s">
        <v>146</v>
      </c>
      <c r="B92" s="93" t="s">
        <v>170</v>
      </c>
      <c r="C92" s="94" t="s">
        <v>437</v>
      </c>
      <c r="D92" s="95">
        <v>7.13</v>
      </c>
      <c r="E92" s="95">
        <f t="shared" si="8"/>
        <v>7.13</v>
      </c>
      <c r="F92" s="95">
        <f t="shared" si="9"/>
        <v>3.5649999999999999</v>
      </c>
      <c r="G92" s="95">
        <v>9.24</v>
      </c>
      <c r="H92" s="95">
        <f t="shared" si="10"/>
        <v>9.24</v>
      </c>
      <c r="I92" s="95">
        <f t="shared" si="11"/>
        <v>4.62</v>
      </c>
    </row>
    <row r="93" spans="1:9" ht="15" x14ac:dyDescent="0.25">
      <c r="A93" s="92" t="s">
        <v>334</v>
      </c>
      <c r="B93" s="93" t="s">
        <v>170</v>
      </c>
      <c r="C93" s="94" t="s">
        <v>70</v>
      </c>
      <c r="D93" s="95">
        <v>8.09</v>
      </c>
      <c r="E93" s="95"/>
      <c r="F93" s="95"/>
      <c r="G93" s="95">
        <v>10.41</v>
      </c>
      <c r="H93" s="95"/>
      <c r="I93" s="95"/>
    </row>
    <row r="94" spans="1:9" ht="15" x14ac:dyDescent="0.25">
      <c r="A94" s="92" t="s">
        <v>335</v>
      </c>
      <c r="B94" s="93" t="s">
        <v>170</v>
      </c>
      <c r="C94" s="94" t="s">
        <v>71</v>
      </c>
      <c r="D94" s="95">
        <v>8.09</v>
      </c>
      <c r="E94" s="95"/>
      <c r="F94" s="95"/>
      <c r="G94" s="95">
        <v>10.41</v>
      </c>
      <c r="H94" s="95"/>
      <c r="I94" s="95"/>
    </row>
    <row r="95" spans="1:9" ht="15" x14ac:dyDescent="0.25">
      <c r="A95" s="92" t="s">
        <v>336</v>
      </c>
      <c r="B95" s="93" t="s">
        <v>170</v>
      </c>
      <c r="C95" s="94" t="s">
        <v>72</v>
      </c>
      <c r="D95" s="95">
        <v>8.09</v>
      </c>
      <c r="E95" s="95"/>
      <c r="F95" s="95"/>
      <c r="G95" s="95">
        <v>10.41</v>
      </c>
      <c r="H95" s="95"/>
      <c r="I95" s="95"/>
    </row>
    <row r="96" spans="1:9" ht="15" x14ac:dyDescent="0.25">
      <c r="A96" s="92" t="s">
        <v>147</v>
      </c>
      <c r="B96" s="93" t="s">
        <v>168</v>
      </c>
      <c r="C96" s="94" t="s">
        <v>73</v>
      </c>
      <c r="D96" s="95">
        <v>100000</v>
      </c>
      <c r="E96" s="95"/>
      <c r="F96" s="95"/>
      <c r="G96" s="95">
        <v>100000</v>
      </c>
      <c r="H96" s="95"/>
      <c r="I96" s="95"/>
    </row>
    <row r="97" spans="1:9" ht="15" x14ac:dyDescent="0.25">
      <c r="A97" s="92" t="s">
        <v>148</v>
      </c>
      <c r="B97" s="93" t="s">
        <v>168</v>
      </c>
      <c r="C97" s="94" t="s">
        <v>226</v>
      </c>
      <c r="D97" s="95">
        <v>20000</v>
      </c>
      <c r="E97" s="95"/>
      <c r="F97" s="95"/>
      <c r="G97" s="95">
        <v>20000</v>
      </c>
      <c r="H97" s="95"/>
      <c r="I97" s="95"/>
    </row>
    <row r="98" spans="1:9" ht="15" x14ac:dyDescent="0.25">
      <c r="A98" s="92" t="s">
        <v>177</v>
      </c>
      <c r="B98" s="93" t="s">
        <v>168</v>
      </c>
      <c r="C98" s="94" t="s">
        <v>74</v>
      </c>
      <c r="D98" s="95">
        <v>20000</v>
      </c>
      <c r="E98" s="95"/>
      <c r="F98" s="95"/>
      <c r="G98" s="95">
        <v>20000</v>
      </c>
      <c r="H98" s="95"/>
      <c r="I98" s="95"/>
    </row>
    <row r="99" spans="1:9" ht="15" x14ac:dyDescent="0.25">
      <c r="A99" s="92" t="s">
        <v>337</v>
      </c>
      <c r="B99" s="93" t="s">
        <v>168</v>
      </c>
      <c r="C99" s="94" t="s">
        <v>75</v>
      </c>
      <c r="D99" s="95">
        <v>7248</v>
      </c>
      <c r="E99" s="95"/>
      <c r="F99" s="95"/>
      <c r="G99" s="95">
        <v>7248</v>
      </c>
      <c r="H99" s="95"/>
      <c r="I99" s="95"/>
    </row>
    <row r="100" spans="1:9" ht="15" x14ac:dyDescent="0.25">
      <c r="A100" s="92" t="s">
        <v>338</v>
      </c>
      <c r="B100" s="93" t="s">
        <v>168</v>
      </c>
      <c r="C100" s="94" t="s">
        <v>76</v>
      </c>
      <c r="D100" s="95">
        <v>7248</v>
      </c>
      <c r="E100" s="95"/>
      <c r="F100" s="95"/>
      <c r="G100" s="95">
        <v>7248</v>
      </c>
      <c r="H100" s="95"/>
      <c r="I100" s="95"/>
    </row>
    <row r="101" spans="1:9" ht="15" x14ac:dyDescent="0.25">
      <c r="A101" s="92" t="s">
        <v>339</v>
      </c>
      <c r="B101" s="93" t="s">
        <v>168</v>
      </c>
      <c r="C101" s="94" t="s">
        <v>77</v>
      </c>
      <c r="D101" s="95">
        <v>7248</v>
      </c>
      <c r="E101" s="95"/>
      <c r="F101" s="95"/>
      <c r="G101" s="95">
        <v>7248</v>
      </c>
      <c r="H101" s="95"/>
      <c r="I101" s="95"/>
    </row>
    <row r="102" spans="1:9" ht="15" x14ac:dyDescent="0.25">
      <c r="A102" s="92" t="s">
        <v>340</v>
      </c>
      <c r="B102" s="93" t="s">
        <v>172</v>
      </c>
      <c r="C102" s="94" t="s">
        <v>78</v>
      </c>
      <c r="D102" s="95">
        <v>380.12</v>
      </c>
      <c r="E102" s="95"/>
      <c r="F102" s="95"/>
      <c r="G102" s="95">
        <v>407.81</v>
      </c>
      <c r="H102" s="95"/>
      <c r="I102" s="95"/>
    </row>
    <row r="103" spans="1:9" ht="15" x14ac:dyDescent="0.25">
      <c r="A103" s="92" t="s">
        <v>341</v>
      </c>
      <c r="B103" s="93" t="s">
        <v>172</v>
      </c>
      <c r="C103" s="94" t="s">
        <v>79</v>
      </c>
      <c r="D103" s="95">
        <v>380.12</v>
      </c>
      <c r="E103" s="95"/>
      <c r="F103" s="95"/>
      <c r="G103" s="95">
        <v>407.81</v>
      </c>
      <c r="H103" s="95"/>
      <c r="I103" s="95"/>
    </row>
    <row r="104" spans="1:9" ht="15" x14ac:dyDescent="0.25">
      <c r="A104" s="92" t="s">
        <v>342</v>
      </c>
      <c r="B104" s="93" t="s">
        <v>172</v>
      </c>
      <c r="C104" s="94" t="s">
        <v>80</v>
      </c>
      <c r="D104" s="95">
        <v>380.12</v>
      </c>
      <c r="E104" s="95"/>
      <c r="F104" s="95"/>
      <c r="G104" s="95">
        <v>407.81</v>
      </c>
      <c r="H104" s="95"/>
      <c r="I104" s="95"/>
    </row>
    <row r="105" spans="1:9" ht="15" x14ac:dyDescent="0.25">
      <c r="A105" s="92" t="s">
        <v>343</v>
      </c>
      <c r="B105" s="93" t="s">
        <v>171</v>
      </c>
      <c r="C105" s="94" t="s">
        <v>81</v>
      </c>
      <c r="D105" s="95">
        <v>27.29</v>
      </c>
      <c r="E105" s="95"/>
      <c r="F105" s="95"/>
      <c r="G105" s="95">
        <v>27.37</v>
      </c>
      <c r="H105" s="95"/>
      <c r="I105" s="95"/>
    </row>
    <row r="106" spans="1:9" ht="15" x14ac:dyDescent="0.25">
      <c r="A106" s="92" t="s">
        <v>344</v>
      </c>
      <c r="B106" s="93" t="s">
        <v>171</v>
      </c>
      <c r="C106" s="94" t="s">
        <v>82</v>
      </c>
      <c r="D106" s="95">
        <v>27.29</v>
      </c>
      <c r="E106" s="95"/>
      <c r="F106" s="95"/>
      <c r="G106" s="95">
        <v>27.37</v>
      </c>
      <c r="H106" s="95"/>
      <c r="I106" s="95"/>
    </row>
    <row r="107" spans="1:9" ht="15" x14ac:dyDescent="0.25">
      <c r="A107" s="92" t="s">
        <v>345</v>
      </c>
      <c r="B107" s="93" t="s">
        <v>171</v>
      </c>
      <c r="C107" s="94" t="s">
        <v>83</v>
      </c>
      <c r="D107" s="95">
        <v>27.29</v>
      </c>
      <c r="E107" s="95"/>
      <c r="F107" s="95"/>
      <c r="G107" s="95">
        <v>27.37</v>
      </c>
      <c r="H107" s="95"/>
      <c r="I107" s="95"/>
    </row>
    <row r="108" spans="1:9" ht="15" x14ac:dyDescent="0.25">
      <c r="A108" s="92" t="s">
        <v>149</v>
      </c>
      <c r="B108" s="93" t="s">
        <v>173</v>
      </c>
      <c r="C108" s="94" t="s">
        <v>84</v>
      </c>
      <c r="D108" s="95">
        <v>3073.86</v>
      </c>
      <c r="E108" s="95"/>
      <c r="F108" s="95"/>
      <c r="G108" s="95">
        <v>3073.86</v>
      </c>
      <c r="H108" s="95"/>
      <c r="I108" s="95"/>
    </row>
    <row r="109" spans="1:9" ht="15" x14ac:dyDescent="0.25">
      <c r="A109" s="92" t="s">
        <v>150</v>
      </c>
      <c r="B109" s="93" t="s">
        <v>173</v>
      </c>
      <c r="C109" s="94" t="s">
        <v>85</v>
      </c>
      <c r="D109" s="95">
        <v>3528.41</v>
      </c>
      <c r="E109" s="95"/>
      <c r="F109" s="95"/>
      <c r="G109" s="95">
        <v>3528.41</v>
      </c>
      <c r="H109" s="95"/>
      <c r="I109" s="95"/>
    </row>
    <row r="110" spans="1:9" ht="15" x14ac:dyDescent="0.25">
      <c r="A110" s="92" t="s">
        <v>151</v>
      </c>
      <c r="B110" s="93" t="s">
        <v>173</v>
      </c>
      <c r="C110" s="94" t="s">
        <v>86</v>
      </c>
      <c r="D110" s="95">
        <v>4210.2299999999996</v>
      </c>
      <c r="E110" s="95"/>
      <c r="F110" s="95"/>
      <c r="G110" s="95">
        <v>4210.2299999999996</v>
      </c>
      <c r="H110" s="95"/>
      <c r="I110" s="95"/>
    </row>
    <row r="111" spans="1:9" ht="15" x14ac:dyDescent="0.25">
      <c r="A111" s="92" t="s">
        <v>152</v>
      </c>
      <c r="B111" s="93" t="s">
        <v>171</v>
      </c>
      <c r="C111" s="94" t="s">
        <v>226</v>
      </c>
      <c r="D111" s="95">
        <v>40</v>
      </c>
      <c r="E111" s="95"/>
      <c r="F111" s="95"/>
      <c r="G111" s="95">
        <v>40</v>
      </c>
      <c r="H111" s="95"/>
      <c r="I111" s="95"/>
    </row>
    <row r="112" spans="1:9" ht="15" x14ac:dyDescent="0.25">
      <c r="A112" s="92" t="s">
        <v>153</v>
      </c>
      <c r="B112" s="93" t="s">
        <v>171</v>
      </c>
      <c r="C112" s="94" t="s">
        <v>226</v>
      </c>
      <c r="D112" s="95">
        <v>40</v>
      </c>
      <c r="E112" s="95"/>
      <c r="F112" s="95"/>
      <c r="G112" s="95">
        <v>40</v>
      </c>
      <c r="H112" s="95"/>
      <c r="I112" s="95"/>
    </row>
    <row r="113" spans="1:9" ht="15" x14ac:dyDescent="0.25">
      <c r="A113" s="92" t="s">
        <v>154</v>
      </c>
      <c r="B113" s="93" t="s">
        <v>171</v>
      </c>
      <c r="C113" s="94" t="s">
        <v>226</v>
      </c>
      <c r="D113" s="95">
        <v>40</v>
      </c>
      <c r="E113" s="95"/>
      <c r="F113" s="95"/>
      <c r="G113" s="95">
        <v>40</v>
      </c>
      <c r="H113" s="95"/>
      <c r="I113" s="95"/>
    </row>
    <row r="114" spans="1:9" ht="15" x14ac:dyDescent="0.25">
      <c r="A114" s="92" t="s">
        <v>155</v>
      </c>
      <c r="B114" s="93" t="s">
        <v>168</v>
      </c>
      <c r="C114" s="94" t="s">
        <v>87</v>
      </c>
      <c r="D114" s="95">
        <v>5000</v>
      </c>
      <c r="E114" s="95"/>
      <c r="F114" s="95"/>
      <c r="G114" s="95">
        <v>5000</v>
      </c>
      <c r="H114" s="95"/>
      <c r="I114" s="95"/>
    </row>
    <row r="115" spans="1:9" ht="15" x14ac:dyDescent="0.25">
      <c r="A115" s="92" t="s">
        <v>156</v>
      </c>
      <c r="B115" s="93" t="s">
        <v>168</v>
      </c>
      <c r="C115" s="94" t="s">
        <v>88</v>
      </c>
      <c r="D115" s="95">
        <v>7500</v>
      </c>
      <c r="E115" s="95"/>
      <c r="F115" s="95"/>
      <c r="G115" s="95">
        <v>7500</v>
      </c>
      <c r="H115" s="95"/>
      <c r="I115" s="95"/>
    </row>
    <row r="116" spans="1:9" ht="15" x14ac:dyDescent="0.25">
      <c r="A116" s="92" t="s">
        <v>157</v>
      </c>
      <c r="B116" s="93" t="s">
        <v>168</v>
      </c>
      <c r="C116" s="94" t="s">
        <v>89</v>
      </c>
      <c r="D116" s="95">
        <v>7500</v>
      </c>
      <c r="E116" s="95"/>
      <c r="F116" s="95"/>
      <c r="G116" s="95">
        <v>7500</v>
      </c>
      <c r="H116" s="95"/>
      <c r="I116" s="95"/>
    </row>
    <row r="117" spans="1:9" ht="15" x14ac:dyDescent="0.25">
      <c r="A117" s="92" t="s">
        <v>158</v>
      </c>
      <c r="B117" s="93" t="s">
        <v>168</v>
      </c>
      <c r="C117" s="94" t="s">
        <v>90</v>
      </c>
      <c r="D117" s="95">
        <v>7500</v>
      </c>
      <c r="E117" s="95"/>
      <c r="F117" s="95"/>
      <c r="G117" s="95">
        <v>7500</v>
      </c>
      <c r="H117" s="95"/>
      <c r="I117" s="95"/>
    </row>
    <row r="118" spans="1:9" ht="15" x14ac:dyDescent="0.25">
      <c r="A118" s="92" t="s">
        <v>159</v>
      </c>
      <c r="B118" s="93" t="s">
        <v>168</v>
      </c>
      <c r="C118" s="94" t="s">
        <v>91</v>
      </c>
      <c r="D118" s="95">
        <v>15000</v>
      </c>
      <c r="E118" s="95"/>
      <c r="F118" s="95"/>
      <c r="G118" s="95">
        <v>15000</v>
      </c>
      <c r="H118" s="95"/>
      <c r="I118" s="95"/>
    </row>
    <row r="119" spans="1:9" ht="15" x14ac:dyDescent="0.25">
      <c r="A119" s="92" t="s">
        <v>160</v>
      </c>
      <c r="B119" s="93" t="s">
        <v>168</v>
      </c>
      <c r="C119" s="94" t="s">
        <v>92</v>
      </c>
      <c r="D119" s="95">
        <v>15000</v>
      </c>
      <c r="E119" s="95"/>
      <c r="F119" s="95"/>
      <c r="G119" s="95">
        <v>15000</v>
      </c>
      <c r="H119" s="95"/>
      <c r="I119" s="95"/>
    </row>
    <row r="120" spans="1:9" ht="15.75" thickBot="1" x14ac:dyDescent="0.3">
      <c r="A120" s="100" t="s">
        <v>161</v>
      </c>
      <c r="B120" s="101" t="s">
        <v>168</v>
      </c>
      <c r="C120" s="102" t="s">
        <v>93</v>
      </c>
      <c r="D120" s="103">
        <v>15000</v>
      </c>
      <c r="E120" s="103"/>
      <c r="F120" s="103"/>
      <c r="G120" s="103">
        <v>15000</v>
      </c>
      <c r="H120" s="103"/>
      <c r="I120" s="103"/>
    </row>
    <row r="121" spans="1:9" ht="15.75" thickTop="1" x14ac:dyDescent="0.25">
      <c r="A121" s="21"/>
      <c r="B121" s="21"/>
      <c r="C121" s="84"/>
      <c r="D121" s="85"/>
      <c r="E121" s="85"/>
      <c r="F121" s="85"/>
      <c r="G121" s="85"/>
      <c r="H121" s="85"/>
      <c r="I121" s="85"/>
    </row>
    <row r="122" spans="1:9" ht="15" x14ac:dyDescent="0.25">
      <c r="A122" s="21" t="s">
        <v>174</v>
      </c>
      <c r="B122" s="21"/>
      <c r="C122" s="84"/>
      <c r="D122" s="85"/>
      <c r="E122" s="85"/>
      <c r="F122" s="85"/>
      <c r="G122" s="85"/>
      <c r="H122" s="85"/>
      <c r="I122" s="85"/>
    </row>
    <row r="123" spans="1:9" ht="15" x14ac:dyDescent="0.25">
      <c r="A123" s="21"/>
      <c r="B123" s="21"/>
      <c r="C123" s="84"/>
      <c r="D123" s="85"/>
      <c r="E123" s="85"/>
      <c r="F123" s="85"/>
      <c r="G123" s="85"/>
      <c r="H123" s="85"/>
      <c r="I123" s="85"/>
    </row>
    <row r="124" spans="1:9" ht="15" x14ac:dyDescent="0.25">
      <c r="A124" s="21" t="s">
        <v>179</v>
      </c>
      <c r="B124" s="21"/>
      <c r="C124" s="84"/>
      <c r="D124" s="85"/>
      <c r="E124" s="85"/>
      <c r="F124" s="85"/>
      <c r="G124" s="85"/>
      <c r="H124" s="85"/>
      <c r="I124" s="85"/>
    </row>
  </sheetData>
  <pageMargins left="0.7" right="0.7" top="0.75" bottom="0.75" header="0.3" footer="0.3"/>
  <pageSetup orientation="portrait" r:id="rId1"/>
  <headerFooter>
    <oddHeader xml:space="preserve">&amp;C&amp;G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A8C6B6-7704-48CD-A87D-5CA0AA398AC8}"/>
</file>

<file path=customXml/itemProps2.xml><?xml version="1.0" encoding="utf-8"?>
<ds:datastoreItem xmlns:ds="http://schemas.openxmlformats.org/officeDocument/2006/customXml" ds:itemID="{3AC08034-6468-4A39-8A92-434AF4E58442}"/>
</file>

<file path=customXml/itemProps3.xml><?xml version="1.0" encoding="utf-8"?>
<ds:datastoreItem xmlns:ds="http://schemas.openxmlformats.org/officeDocument/2006/customXml" ds:itemID="{CF6649E8-2393-4712-98A4-AAABFD36D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 LTSS State Funded Invoice</vt:lpstr>
      <vt:lpstr>Invoice1-All OTH Serv Template</vt:lpstr>
      <vt:lpstr>PCA Refence Sheet</vt:lpstr>
      <vt:lpstr>Lookup - PCA</vt:lpstr>
      <vt:lpstr>LTSS Rates</vt:lpstr>
      <vt:lpstr>Lists</vt:lpstr>
      <vt:lpstr>New Retainer Proc Codes</vt:lpstr>
      <vt:lpstr>' LTSS State Funded Invoice'!Print_Area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Brown</dc:creator>
  <cp:lastModifiedBy>Casey Brown</cp:lastModifiedBy>
  <cp:lastPrinted>2021-10-20T14:11:14Z</cp:lastPrinted>
  <dcterms:created xsi:type="dcterms:W3CDTF">2020-03-23T15:40:36Z</dcterms:created>
  <dcterms:modified xsi:type="dcterms:W3CDTF">2021-10-20T14:13:13Z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0x010100100AE20617EFFE49AB2E56405D231937</vt:lpwstr>
  </property>
</Properties>
</file>