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'Sheet1'!$A$1:$G$52</definedName>
    <definedName name="QuickMark" localSheetId="0">'Sheet1'!$H$52</definedName>
  </definedNames>
  <calcPr fullCalcOnLoad="1"/>
</workbook>
</file>

<file path=xl/sharedStrings.xml><?xml version="1.0" encoding="utf-8"?>
<sst xmlns="http://schemas.openxmlformats.org/spreadsheetml/2006/main" count="88" uniqueCount="75">
  <si>
    <r>
      <t>Name:</t>
    </r>
    <r>
      <rPr>
        <u val="single"/>
        <sz val="12"/>
        <rFont val="Arial"/>
        <family val="2"/>
      </rPr>
      <t xml:space="preserve">    _________________________________________________</t>
    </r>
    <r>
      <rPr>
        <sz val="12"/>
        <rFont val="Arial"/>
        <family val="2"/>
      </rPr>
      <t xml:space="preserve">  </t>
    </r>
  </si>
  <si>
    <r>
      <t>Address:__________________________________________________</t>
    </r>
    <r>
      <rPr>
        <u val="single"/>
        <sz val="12"/>
        <rFont val="Arial"/>
        <family val="2"/>
      </rPr>
      <t xml:space="preserve">      </t>
    </r>
  </si>
  <si>
    <r>
      <t xml:space="preserve">______________________________________________________________    </t>
    </r>
    <r>
      <rPr>
        <u val="single"/>
        <sz val="12"/>
        <rFont val="Arial"/>
        <family val="2"/>
      </rPr>
      <t xml:space="preserve">                                           </t>
    </r>
    <r>
      <rPr>
        <sz val="12"/>
        <rFont val="Arial"/>
        <family val="2"/>
      </rPr>
      <t xml:space="preserve">   </t>
    </r>
    <r>
      <rPr>
        <u val="single"/>
        <sz val="12"/>
        <rFont val="Arial"/>
        <family val="2"/>
      </rPr>
      <t xml:space="preserve">      </t>
    </r>
  </si>
  <si>
    <t>2.  ALLOWANCES:</t>
  </si>
  <si>
    <t># Dependents:</t>
  </si>
  <si>
    <t xml:space="preserve">1.  GROSS ANNUAL INCOME . . . . . . . . . . . . . . . . . . . . . . . . . . . . </t>
  </si>
  <si>
    <t xml:space="preserve">        Enter anticipated unreimbursed expenses for care of children under</t>
  </si>
  <si>
    <t xml:space="preserve">       12, and which will allow a household member to work or pursue</t>
  </si>
  <si>
    <t xml:space="preserve">       education. It may not exeed the amount of income from such work.</t>
  </si>
  <si>
    <t>Income Source/s:……………………………………………….</t>
  </si>
  <si>
    <r>
      <t xml:space="preserve">    A.  10% Annual Gross Income /12 Months . . . . . . . .</t>
    </r>
    <r>
      <rPr>
        <sz val="10"/>
        <rFont val="Arial"/>
        <family val="2"/>
      </rPr>
      <t xml:space="preserve"> . . . . . . . . . . .</t>
    </r>
  </si>
  <si>
    <t xml:space="preserve">    A.  # of Dependents:x $480 . . . . . . . . . . . . . . . . . . . . . . . . . . . . . . .</t>
  </si>
  <si>
    <t xml:space="preserve">    C.  1.  Non-reimbursed medical expenses  . . . . . . . . . . . . . . . . . . . .</t>
  </si>
  <si>
    <r>
      <t xml:space="preserve">    B. Child Care (to allow gainful employment)</t>
    </r>
    <r>
      <rPr>
        <u val="single"/>
        <sz val="10"/>
        <rFont val="Arial"/>
        <family val="0"/>
      </rPr>
      <t xml:space="preserve">              </t>
    </r>
  </si>
  <si>
    <t xml:space="preserve">         2.  Less 3% Gross Annual Income. . . . . . . . . . . . . . . . . . . . . . . </t>
  </si>
  <si>
    <t xml:space="preserve">         3.  Deduction (1 - 2) . . . . . . . . . . . . . . . . . . . . . . . . . . . . . . . . .</t>
  </si>
  <si>
    <t xml:space="preserve"> </t>
  </si>
  <si>
    <t xml:space="preserve"># Bedrooms:  </t>
  </si>
  <si>
    <t># in Household</t>
  </si>
  <si>
    <t xml:space="preserve">    D.  Allowance for the elderly/handicapped) ($400) . . . . . . . . . . . . . . . .</t>
  </si>
  <si>
    <t xml:space="preserve">    E.  Total Allowances (A + B + C + D). . . . . . . . . . . . . . . . . . . . . . . . .</t>
  </si>
  <si>
    <t>3.  INCOME AFTER ALLOWANCES (1 - 2) . . . . . . . . . . . . . . . . . . . . . .</t>
  </si>
  <si>
    <t xml:space="preserve">    A.  Income after allowances / 12 Months . . . . . . . . . . . . . . . . . . . . . .</t>
  </si>
  <si>
    <t xml:space="preserve">    B.  30% Monthly income after allowances . . . . . . . . . . . . . . . . . . . . .</t>
  </si>
  <si>
    <t>5.  ALLOWANCE FOR UTILITIES</t>
  </si>
  <si>
    <r>
      <t xml:space="preserve">     </t>
    </r>
    <r>
      <rPr>
        <u val="single"/>
        <sz val="8"/>
        <rFont val="Arial"/>
        <family val="2"/>
      </rPr>
      <t xml:space="preserve">             </t>
    </r>
  </si>
  <si>
    <t>4.  CONTRACT RENT . . . . . . . . . . . . . . . . . . . . . . . . . . . . . . . . . . . . .</t>
  </si>
  <si>
    <t xml:space="preserve">    Heating:</t>
  </si>
  <si>
    <t xml:space="preserve">   Natural Gas / Bottle Gas / Oil / Electric . . . . . . . . . . . . . . .</t>
  </si>
  <si>
    <t xml:space="preserve">    Air Conditioning (if allowed):. . . . . . . . . . . . . . . . . . . . . . . . . . . . . . . .</t>
  </si>
  <si>
    <t xml:space="preserve">    Cooking:</t>
  </si>
  <si>
    <t xml:space="preserve">    TOTAL UTILITY ALLOWANCE. . . . . . . . . . . . . . . . . . . . . . . . . . . . . .</t>
  </si>
  <si>
    <t xml:space="preserve">    Hot Water:   Natural Gas / Bottle Gas / Oil / Electric . . . . . . . . . . . . . .</t>
  </si>
  <si>
    <t xml:space="preserve">    Other Electric:  Lighting, refrigeration, etc. . . . . . . . . . . . . . . . . . . . . .</t>
  </si>
  <si>
    <t xml:space="preserve">6.  GROSS RENT (4 + 5) (Cannot exceed # 7 below) . . . . . . . . . . . . . . . </t>
  </si>
  <si>
    <t xml:space="preserve">7.  FAIR MARKET RENT . . . . . . . . . . . . . . . . . . . . . . . . . . . . . . . . . . . </t>
  </si>
  <si>
    <t xml:space="preserve">8.  TOTAL FAMILY CONTRIBUTION--the greater of either:1A or 3B . . . . . </t>
  </si>
  <si>
    <t>9.  CLIENT'S RENT</t>
  </si>
  <si>
    <t xml:space="preserve">    Water: . . . . . . . . . . . . . . . . . . . . . . . . . . . . . . . . . . . . . . . . . . . . . . </t>
  </si>
  <si>
    <t xml:space="preserve">    Sewer: . . . . . . . . . . . . . . . . . . . . . . . . . . . . . . . . . . . . . . . . . . . . . . </t>
  </si>
  <si>
    <t xml:space="preserve">    Range: . . . . . . . . . . . . . . . . . . . . . . . . . . . . . . . . . . . . . . . . . . . . . . </t>
  </si>
  <si>
    <t xml:space="preserve">    Trash Collection: . . . . . . . . . . . . . . . . . . . . . . . . . . . . . . . . . . . . . . .</t>
  </si>
  <si>
    <t xml:space="preserve">    Refrigerator: . . . . . . . . . . . . . . . . . . . . . . . . . . . . . . . . . . . . . . . . . . .</t>
  </si>
  <si>
    <t xml:space="preserve">     TOTAL SUBSIDY PAYMENT . . . . . . . . . . . . . . . . . . . . . . . . . . . . . .</t>
  </si>
  <si>
    <t xml:space="preserve">       Client Rent Contribution. . . . . . . . . . . . . . . . . . . . . . . . . . . . . . . . .</t>
  </si>
  <si>
    <t xml:space="preserve">       Client Utility Contribution. . . . . . . . . . . . . . . . . . . . . . . . . . . . . . . .</t>
  </si>
  <si>
    <t>of the rent or utilities may result in termination from the program or eviction by the landlord.</t>
  </si>
  <si>
    <t>I agree to pay the family contribution listed in #9 each month. I understand that failure to pay my portion</t>
  </si>
  <si>
    <t>Preparer's Signature _________________________________</t>
  </si>
  <si>
    <t>Date ___________</t>
  </si>
  <si>
    <t>Signature _________________________________</t>
  </si>
  <si>
    <t xml:space="preserve">       Utility Subsidy . . . . . . . . . . . . . . . . . . . . . . . . . . . . . . . . . . . . . . .</t>
  </si>
  <si>
    <t xml:space="preserve">       Rent Subsidy . . . . . . . . . . . . . . . . . . . . . . . . . . . . . . . . . . . . . . . . </t>
  </si>
  <si>
    <t>Utilities</t>
  </si>
  <si>
    <t>Rent</t>
  </si>
  <si>
    <t>Total</t>
  </si>
  <si>
    <t>Totals</t>
  </si>
  <si>
    <t>MHA Subsidy</t>
  </si>
  <si>
    <t>Client Co-payment</t>
  </si>
  <si>
    <t>Table for partial monthly payment</t>
  </si>
  <si>
    <t>Day of Month subsidy begins:</t>
  </si>
  <si>
    <t>No. of Days in Month:</t>
  </si>
  <si>
    <t>Over FMR Calculations</t>
  </si>
  <si>
    <t>Contract Rent</t>
  </si>
  <si>
    <t>Utility Estimate</t>
  </si>
  <si>
    <t>Family Contribution</t>
  </si>
  <si>
    <t>Adjusted Total</t>
  </si>
  <si>
    <t>Consumer Rent</t>
  </si>
  <si>
    <t>Program Subsidy</t>
  </si>
  <si>
    <t>Over-ride Amount</t>
  </si>
  <si>
    <t>Name</t>
  </si>
  <si>
    <t>Address</t>
  </si>
  <si>
    <t xml:space="preserve">HOUSING FIRST PILOT </t>
  </si>
  <si>
    <t>MARYLAND BEHAVIORAL HEALTH ADMINISTRATION</t>
  </si>
  <si>
    <t>Rent Calculation Worksheet  (Updated 03.10.2017)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</si>
</sst>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0"/>
      <name val="Courier"/>
      <family val="3"/>
    </font>
    <font>
      <sz val="12"/>
      <name val="Arial"/>
      <family val="0"/>
    </font>
    <font>
      <sz val="8"/>
      <name val="Arial"/>
      <family val="0"/>
    </font>
    <font>
      <u val="single"/>
      <sz val="12"/>
      <name val="Arial"/>
      <family val="2"/>
    </font>
    <font>
      <i/>
      <sz val="12"/>
      <name val="Arial"/>
      <family val="2"/>
    </font>
    <font>
      <u val="single"/>
      <sz val="10"/>
      <name val="Arial"/>
      <family val="0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164" fontId="0" fillId="0" borderId="10" xfId="0" applyNumberFormat="1" applyFon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 locked="0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7" fontId="0" fillId="0" borderId="10" xfId="44" applyNumberFormat="1" applyFont="1" applyFill="1" applyBorder="1" applyAlignment="1" applyProtection="1">
      <alignment horizontal="right"/>
      <protection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72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2" max="2" width="9.57421875" style="0" customWidth="1"/>
    <col min="5" max="5" width="18.140625" style="0" customWidth="1"/>
    <col min="6" max="6" width="15.8515625" style="0" customWidth="1"/>
    <col min="7" max="7" width="17.140625" style="7" customWidth="1"/>
    <col min="8" max="9" width="9.140625" style="0" hidden="1" customWidth="1"/>
    <col min="10" max="10" width="5.421875" style="0" customWidth="1"/>
  </cols>
  <sheetData>
    <row r="1" spans="2:7" s="2" customFormat="1" ht="15.75">
      <c r="B1" s="48" t="s">
        <v>73</v>
      </c>
      <c r="C1" s="45"/>
      <c r="D1" s="45"/>
      <c r="E1" s="45"/>
      <c r="F1" s="45"/>
      <c r="G1" s="8"/>
    </row>
    <row r="2" spans="2:7" s="2" customFormat="1" ht="15.75">
      <c r="B2" s="45"/>
      <c r="C2" s="48" t="s">
        <v>72</v>
      </c>
      <c r="D2" s="45"/>
      <c r="E2" s="45"/>
      <c r="F2" s="45"/>
      <c r="G2" s="8"/>
    </row>
    <row r="3" spans="1:7" s="2" customFormat="1" ht="15">
      <c r="A3" s="20"/>
      <c r="B3" s="20"/>
      <c r="C3" s="21" t="s">
        <v>74</v>
      </c>
      <c r="D3" s="20"/>
      <c r="E3" s="20"/>
      <c r="G3" s="8"/>
    </row>
    <row r="4" spans="1:7" s="2" customFormat="1" ht="15">
      <c r="A4" s="13" t="s">
        <v>0</v>
      </c>
      <c r="B4" s="44" t="s">
        <v>70</v>
      </c>
      <c r="C4" s="45"/>
      <c r="D4" s="45"/>
      <c r="E4" s="45"/>
      <c r="F4" s="9" t="s">
        <v>17</v>
      </c>
      <c r="G4" s="43">
        <v>1</v>
      </c>
    </row>
    <row r="5" spans="1:7" s="2" customFormat="1" ht="15">
      <c r="A5" s="13" t="s">
        <v>1</v>
      </c>
      <c r="B5" s="44" t="s">
        <v>71</v>
      </c>
      <c r="C5" s="45"/>
      <c r="D5" s="45"/>
      <c r="E5" s="45"/>
      <c r="F5" s="9" t="s">
        <v>4</v>
      </c>
      <c r="G5" s="43">
        <v>0</v>
      </c>
    </row>
    <row r="6" spans="1:7" s="2" customFormat="1" ht="15">
      <c r="A6" s="13" t="s">
        <v>2</v>
      </c>
      <c r="B6" s="44"/>
      <c r="C6" s="45"/>
      <c r="D6" s="45"/>
      <c r="E6" s="45"/>
      <c r="F6" s="9" t="s">
        <v>18</v>
      </c>
      <c r="G6" s="43">
        <v>0</v>
      </c>
    </row>
    <row r="7" spans="1:7" s="2" customFormat="1" ht="15">
      <c r="A7" s="14"/>
      <c r="B7" s="8" t="s">
        <v>9</v>
      </c>
      <c r="G7" s="5"/>
    </row>
    <row r="8" spans="1:7" s="4" customFormat="1" ht="12.75">
      <c r="A8" s="15"/>
      <c r="B8" s="16" t="s">
        <v>5</v>
      </c>
      <c r="G8" s="41">
        <v>0</v>
      </c>
    </row>
    <row r="9" spans="1:7" s="4" customFormat="1" ht="12.75">
      <c r="A9" s="15"/>
      <c r="B9" s="16" t="s">
        <v>10</v>
      </c>
      <c r="G9" s="55">
        <f>G8*0.1/12</f>
        <v>0</v>
      </c>
    </row>
    <row r="10" spans="1:7" s="4" customFormat="1" ht="12.75">
      <c r="A10" s="15"/>
      <c r="B10" s="16" t="s">
        <v>3</v>
      </c>
      <c r="G10" s="6"/>
    </row>
    <row r="11" spans="1:7" s="4" customFormat="1" ht="12.75">
      <c r="A11" s="15"/>
      <c r="B11" s="16" t="s">
        <v>11</v>
      </c>
      <c r="G11" s="56">
        <f>G5*480</f>
        <v>0</v>
      </c>
    </row>
    <row r="12" spans="1:11" s="4" customFormat="1" ht="12.75">
      <c r="A12" s="15"/>
      <c r="B12" s="17" t="s">
        <v>13</v>
      </c>
      <c r="G12" s="6"/>
      <c r="K12" s="4" t="s">
        <v>62</v>
      </c>
    </row>
    <row r="13" spans="1:13" s="30" customFormat="1" ht="12.75">
      <c r="A13" s="28"/>
      <c r="B13" s="29" t="s">
        <v>6</v>
      </c>
      <c r="G13" s="31"/>
      <c r="K13" s="4" t="s">
        <v>63</v>
      </c>
      <c r="L13" s="4"/>
      <c r="M13" s="53">
        <f>+G24</f>
        <v>0</v>
      </c>
    </row>
    <row r="14" spans="1:13" s="30" customFormat="1" ht="12.75">
      <c r="A14" s="28"/>
      <c r="B14" s="29" t="s">
        <v>7</v>
      </c>
      <c r="G14" s="31"/>
      <c r="K14" s="4" t="s">
        <v>64</v>
      </c>
      <c r="L14" s="4"/>
      <c r="M14" s="53">
        <f>+G36</f>
        <v>0</v>
      </c>
    </row>
    <row r="15" spans="1:13" s="4" customFormat="1" ht="12.75">
      <c r="A15" s="15"/>
      <c r="B15" s="17" t="s">
        <v>8</v>
      </c>
      <c r="G15" s="41">
        <v>0</v>
      </c>
      <c r="K15" s="4" t="s">
        <v>55</v>
      </c>
      <c r="M15" s="53">
        <f>+M13+M14</f>
        <v>0</v>
      </c>
    </row>
    <row r="16" spans="1:13" s="4" customFormat="1" ht="12.75">
      <c r="A16" s="15"/>
      <c r="B16" s="16" t="s">
        <v>12</v>
      </c>
      <c r="G16" s="41">
        <v>0</v>
      </c>
      <c r="K16" s="4" t="s">
        <v>65</v>
      </c>
      <c r="M16" s="53">
        <f>+G39</f>
        <v>0</v>
      </c>
    </row>
    <row r="17" spans="1:13" s="4" customFormat="1" ht="12.75">
      <c r="A17" s="15"/>
      <c r="B17" s="16" t="s">
        <v>14</v>
      </c>
      <c r="G17" s="56">
        <f>0.03*G8</f>
        <v>0</v>
      </c>
      <c r="K17" s="4" t="s">
        <v>66</v>
      </c>
      <c r="M17" s="53">
        <f>+M15-M16</f>
        <v>0</v>
      </c>
    </row>
    <row r="18" spans="1:7" s="4" customFormat="1" ht="12.75">
      <c r="A18" s="15"/>
      <c r="B18" s="16" t="s">
        <v>15</v>
      </c>
      <c r="G18" s="56">
        <f>IF(G16&lt;=0.03*G8,0,G16-0.03*G8)</f>
        <v>0</v>
      </c>
    </row>
    <row r="19" spans="1:13" ht="12.75">
      <c r="A19" s="18"/>
      <c r="B19" s="19" t="s">
        <v>19</v>
      </c>
      <c r="G19" s="42">
        <v>0</v>
      </c>
      <c r="K19" s="4" t="s">
        <v>65</v>
      </c>
      <c r="M19" s="54">
        <f>+M16</f>
        <v>0</v>
      </c>
    </row>
    <row r="20" spans="1:13" ht="12.75">
      <c r="A20" s="18"/>
      <c r="B20" s="19" t="s">
        <v>20</v>
      </c>
      <c r="G20" s="57"/>
      <c r="K20" s="4" t="s">
        <v>64</v>
      </c>
      <c r="M20" s="54">
        <f>+M14</f>
        <v>0</v>
      </c>
    </row>
    <row r="21" spans="1:13" ht="12.75">
      <c r="A21" s="18"/>
      <c r="B21" s="19" t="s">
        <v>21</v>
      </c>
      <c r="C21" s="3"/>
      <c r="D21" s="3"/>
      <c r="E21" s="3"/>
      <c r="F21" s="3"/>
      <c r="G21" s="57">
        <f>IF(G20&gt;G8,0,G8-G20)</f>
        <v>0</v>
      </c>
      <c r="K21" s="4" t="s">
        <v>67</v>
      </c>
      <c r="M21" s="54">
        <f>+M19-M20</f>
        <v>0</v>
      </c>
    </row>
    <row r="22" spans="1:7" ht="12.75">
      <c r="A22" s="18"/>
      <c r="B22" s="19" t="s">
        <v>22</v>
      </c>
      <c r="C22" s="3"/>
      <c r="D22" s="3"/>
      <c r="E22" s="3"/>
      <c r="F22" s="3"/>
      <c r="G22" s="57">
        <f>G21/12</f>
        <v>0</v>
      </c>
    </row>
    <row r="23" spans="1:13" ht="12.75">
      <c r="A23" s="18"/>
      <c r="B23" s="19" t="s">
        <v>23</v>
      </c>
      <c r="C23" s="3"/>
      <c r="D23" s="3"/>
      <c r="E23" s="3"/>
      <c r="F23" s="3"/>
      <c r="G23" s="57">
        <f>G22*0.3</f>
        <v>0</v>
      </c>
      <c r="J23" t="s">
        <v>16</v>
      </c>
      <c r="K23" t="s">
        <v>63</v>
      </c>
      <c r="M23" s="54">
        <f>+M13</f>
        <v>0</v>
      </c>
    </row>
    <row r="24" spans="1:13" ht="12.75">
      <c r="A24" s="18"/>
      <c r="B24" s="19" t="s">
        <v>26</v>
      </c>
      <c r="C24" s="3"/>
      <c r="D24" s="3"/>
      <c r="E24" s="3"/>
      <c r="F24" s="3"/>
      <c r="G24" s="42">
        <v>0</v>
      </c>
      <c r="K24" t="s">
        <v>67</v>
      </c>
      <c r="M24" s="54">
        <f>+M21</f>
        <v>0</v>
      </c>
    </row>
    <row r="25" spans="1:13" ht="12.75">
      <c r="A25" s="18"/>
      <c r="B25" s="19" t="s">
        <v>24</v>
      </c>
      <c r="C25" s="3"/>
      <c r="D25" s="3"/>
      <c r="E25" s="3"/>
      <c r="F25" s="3"/>
      <c r="G25" s="11"/>
      <c r="K25" t="s">
        <v>68</v>
      </c>
      <c r="M25" s="54">
        <f>+M23-M24</f>
        <v>0</v>
      </c>
    </row>
    <row r="26" spans="1:7" ht="12.75">
      <c r="A26" s="18"/>
      <c r="B26" s="19" t="s">
        <v>27</v>
      </c>
      <c r="C26" s="3" t="s">
        <v>28</v>
      </c>
      <c r="D26" s="3"/>
      <c r="E26" s="3"/>
      <c r="F26" s="3"/>
      <c r="G26" s="42">
        <v>0</v>
      </c>
    </row>
    <row r="27" spans="1:13" ht="12.75">
      <c r="A27" s="18"/>
      <c r="B27" s="19" t="s">
        <v>29</v>
      </c>
      <c r="C27" s="3"/>
      <c r="D27" s="3"/>
      <c r="E27" s="3"/>
      <c r="F27" s="10" t="s">
        <v>25</v>
      </c>
      <c r="G27" s="42">
        <v>0</v>
      </c>
      <c r="K27" t="s">
        <v>69</v>
      </c>
      <c r="M27" s="54">
        <f>+M15-G38</f>
        <v>0</v>
      </c>
    </row>
    <row r="28" spans="1:7" ht="12.75">
      <c r="A28" s="18"/>
      <c r="B28" s="19" t="s">
        <v>32</v>
      </c>
      <c r="C28" s="3"/>
      <c r="D28" s="3"/>
      <c r="E28" s="3"/>
      <c r="F28" s="3"/>
      <c r="G28" s="42">
        <v>0</v>
      </c>
    </row>
    <row r="29" spans="1:11" ht="12.75">
      <c r="A29" s="18"/>
      <c r="B29" s="19" t="s">
        <v>30</v>
      </c>
      <c r="C29" s="3" t="s">
        <v>28</v>
      </c>
      <c r="D29" s="3"/>
      <c r="E29" s="3"/>
      <c r="F29" s="3"/>
      <c r="G29" s="42">
        <v>0</v>
      </c>
      <c r="K29" t="s">
        <v>59</v>
      </c>
    </row>
    <row r="30" spans="1:15" ht="12.75">
      <c r="A30" s="18"/>
      <c r="B30" s="19" t="s">
        <v>33</v>
      </c>
      <c r="C30" s="3"/>
      <c r="D30" s="10"/>
      <c r="E30" s="3"/>
      <c r="F30" s="3"/>
      <c r="G30" s="42">
        <v>0</v>
      </c>
      <c r="K30" s="7"/>
      <c r="L30" s="7"/>
      <c r="M30" s="46" t="s">
        <v>53</v>
      </c>
      <c r="N30" s="46" t="s">
        <v>54</v>
      </c>
      <c r="O30" s="46" t="s">
        <v>55</v>
      </c>
    </row>
    <row r="31" spans="1:15" ht="12.75">
      <c r="A31" s="18"/>
      <c r="B31" s="26" t="s">
        <v>38</v>
      </c>
      <c r="C31" s="3"/>
      <c r="D31" s="10"/>
      <c r="E31" s="3"/>
      <c r="F31" s="3"/>
      <c r="G31" s="42">
        <v>0</v>
      </c>
      <c r="K31" s="47" t="s">
        <v>58</v>
      </c>
      <c r="L31" s="7"/>
      <c r="M31" s="50">
        <f>(($N$36-$N$35+1)/($N$36))*M41</f>
        <v>0</v>
      </c>
      <c r="N31" s="50">
        <f>(($N$36-$N$35+1)/($N$36))*N41</f>
        <v>0</v>
      </c>
      <c r="O31" s="50">
        <f>SUM(M31:N31)</f>
        <v>0</v>
      </c>
    </row>
    <row r="32" spans="1:15" ht="12.75">
      <c r="A32" s="18"/>
      <c r="B32" s="26" t="s">
        <v>39</v>
      </c>
      <c r="C32" s="3"/>
      <c r="D32" s="10"/>
      <c r="E32" s="3"/>
      <c r="F32" s="3"/>
      <c r="G32" s="42">
        <v>0</v>
      </c>
      <c r="K32" s="47" t="s">
        <v>57</v>
      </c>
      <c r="L32" s="7"/>
      <c r="M32" s="50">
        <f>(($N$36-$N$35+1)/($N$36))*M42</f>
        <v>0</v>
      </c>
      <c r="N32" s="50">
        <f>(($N$36-$N$35+1)/($N$36))*N42</f>
        <v>0</v>
      </c>
      <c r="O32" s="50">
        <f>SUM(M32:N32)</f>
        <v>0</v>
      </c>
    </row>
    <row r="33" spans="1:15" ht="12.75">
      <c r="A33" s="18"/>
      <c r="B33" s="26" t="s">
        <v>41</v>
      </c>
      <c r="C33" s="3"/>
      <c r="D33" s="10"/>
      <c r="E33" s="3"/>
      <c r="F33" s="3"/>
      <c r="G33" s="42">
        <v>0</v>
      </c>
      <c r="K33" s="47" t="s">
        <v>56</v>
      </c>
      <c r="L33" s="7"/>
      <c r="M33" s="50">
        <f>SUM(M31:M32)</f>
        <v>0</v>
      </c>
      <c r="N33" s="50">
        <f>SUM(N31:N32)</f>
        <v>0</v>
      </c>
      <c r="O33" s="50">
        <f>SUM(M33:N33)</f>
        <v>0</v>
      </c>
    </row>
    <row r="34" spans="1:7" ht="12.75">
      <c r="A34" s="18"/>
      <c r="B34" s="26" t="s">
        <v>40</v>
      </c>
      <c r="C34" s="3"/>
      <c r="D34" s="3"/>
      <c r="E34" s="10"/>
      <c r="F34" s="3"/>
      <c r="G34" s="42">
        <v>0</v>
      </c>
    </row>
    <row r="35" spans="1:14" ht="12.75">
      <c r="A35" s="18"/>
      <c r="B35" s="19" t="s">
        <v>42</v>
      </c>
      <c r="C35" s="3"/>
      <c r="D35" s="3"/>
      <c r="E35" s="3"/>
      <c r="F35" s="3"/>
      <c r="G35" s="42">
        <v>0</v>
      </c>
      <c r="K35" s="49" t="s">
        <v>60</v>
      </c>
      <c r="N35" s="52">
        <v>1</v>
      </c>
    </row>
    <row r="36" spans="1:14" ht="12.75">
      <c r="A36" s="18"/>
      <c r="B36" s="19" t="s">
        <v>31</v>
      </c>
      <c r="C36" s="3"/>
      <c r="D36" s="3"/>
      <c r="E36" s="3"/>
      <c r="F36" s="3"/>
      <c r="G36" s="57">
        <f>SUM(G26:G35)</f>
        <v>0</v>
      </c>
      <c r="K36" s="49" t="s">
        <v>61</v>
      </c>
      <c r="N36" s="52">
        <v>31</v>
      </c>
    </row>
    <row r="37" spans="1:7" ht="12.75">
      <c r="A37" s="18"/>
      <c r="B37" s="19" t="s">
        <v>34</v>
      </c>
      <c r="G37" s="57">
        <f>IF(G24+G36&gt;G38,G38,G24+G36)</f>
        <v>0</v>
      </c>
    </row>
    <row r="38" spans="1:7" ht="12.75">
      <c r="A38" s="18"/>
      <c r="B38" s="19" t="s">
        <v>35</v>
      </c>
      <c r="G38" s="42">
        <v>0</v>
      </c>
    </row>
    <row r="39" spans="1:7" ht="12.75">
      <c r="A39" s="18"/>
      <c r="B39" s="19" t="s">
        <v>36</v>
      </c>
      <c r="G39" s="57">
        <f>IF(G9&gt;G23,G9,G23)</f>
        <v>0</v>
      </c>
    </row>
    <row r="40" spans="1:15" s="24" customFormat="1" ht="12.75">
      <c r="A40" s="22"/>
      <c r="B40" s="23" t="s">
        <v>37</v>
      </c>
      <c r="G40" s="27"/>
      <c r="K40" s="46"/>
      <c r="L40" s="46"/>
      <c r="M40" s="46" t="s">
        <v>53</v>
      </c>
      <c r="N40" s="46" t="s">
        <v>54</v>
      </c>
      <c r="O40" s="46" t="s">
        <v>55</v>
      </c>
    </row>
    <row r="41" spans="1:15" ht="12.75">
      <c r="A41" s="18"/>
      <c r="B41" s="25" t="s">
        <v>43</v>
      </c>
      <c r="G41" s="57">
        <f>G37-G39</f>
        <v>0</v>
      </c>
      <c r="K41" s="47" t="s">
        <v>58</v>
      </c>
      <c r="L41" s="46"/>
      <c r="M41" s="51">
        <f>G42</f>
        <v>0</v>
      </c>
      <c r="N41" s="51">
        <f>G43</f>
        <v>0</v>
      </c>
      <c r="O41" s="51">
        <f>SUM(M41:N41)</f>
        <v>0</v>
      </c>
    </row>
    <row r="42" spans="1:15" ht="12.75">
      <c r="A42" s="18"/>
      <c r="B42" s="25" t="s">
        <v>45</v>
      </c>
      <c r="G42" s="57">
        <f>IF(G39&lt;G36,G39,G36)</f>
        <v>0</v>
      </c>
      <c r="K42" s="47" t="s">
        <v>57</v>
      </c>
      <c r="L42" s="46"/>
      <c r="M42" s="51">
        <f>G44</f>
        <v>0</v>
      </c>
      <c r="N42" s="51">
        <f>G45</f>
        <v>0</v>
      </c>
      <c r="O42" s="51">
        <f>SUM(M42:N42)</f>
        <v>0</v>
      </c>
    </row>
    <row r="43" spans="1:15" ht="12.75">
      <c r="A43" s="18"/>
      <c r="B43" s="25" t="s">
        <v>44</v>
      </c>
      <c r="G43" s="57">
        <f>G39-G42</f>
        <v>0</v>
      </c>
      <c r="K43" s="47" t="s">
        <v>56</v>
      </c>
      <c r="L43" s="46"/>
      <c r="M43" s="51">
        <f>SUM(M41:M42)</f>
        <v>0</v>
      </c>
      <c r="N43" s="51">
        <f>SUM(N41:N42)</f>
        <v>0</v>
      </c>
      <c r="O43" s="51">
        <f>SUM(O41:O42)</f>
        <v>0</v>
      </c>
    </row>
    <row r="44" spans="1:7" ht="12.75">
      <c r="A44" s="18"/>
      <c r="B44" s="25" t="s">
        <v>51</v>
      </c>
      <c r="G44" s="57">
        <f>G36-G42</f>
        <v>0</v>
      </c>
    </row>
    <row r="45" spans="1:7" ht="12.75">
      <c r="A45" s="18"/>
      <c r="B45" s="25" t="s">
        <v>52</v>
      </c>
      <c r="G45" s="57">
        <f>G37-G42-G43-G44</f>
        <v>0</v>
      </c>
    </row>
    <row r="46" spans="1:7" ht="12.75">
      <c r="A46" s="18"/>
      <c r="B46" s="12"/>
      <c r="G46" s="36"/>
    </row>
    <row r="47" spans="1:7" s="3" customFormat="1" ht="12.75">
      <c r="A47" s="32" t="s">
        <v>48</v>
      </c>
      <c r="F47" s="3" t="s">
        <v>49</v>
      </c>
      <c r="G47" s="37"/>
    </row>
    <row r="48" spans="1:7" ht="12.75">
      <c r="A48" s="33"/>
      <c r="F48" s="1"/>
      <c r="G48" s="36"/>
    </row>
    <row r="49" spans="1:7" s="3" customFormat="1" ht="12.75">
      <c r="A49" s="32" t="s">
        <v>47</v>
      </c>
      <c r="G49" s="37"/>
    </row>
    <row r="50" spans="1:7" s="3" customFormat="1" ht="12.75">
      <c r="A50" s="32" t="s">
        <v>46</v>
      </c>
      <c r="G50" s="37"/>
    </row>
    <row r="51" spans="1:7" s="3" customFormat="1" ht="12.75">
      <c r="A51" s="32"/>
      <c r="G51" s="37"/>
    </row>
    <row r="52" spans="1:7" s="35" customFormat="1" ht="12.75">
      <c r="A52" s="34" t="s">
        <v>50</v>
      </c>
      <c r="F52" s="35" t="s">
        <v>49</v>
      </c>
      <c r="G52" s="38"/>
    </row>
    <row r="53" ht="12.75">
      <c r="G53" s="12"/>
    </row>
    <row r="54" ht="12.75">
      <c r="G54" s="12"/>
    </row>
    <row r="55" ht="12.75">
      <c r="G55" s="12"/>
    </row>
    <row r="56" ht="12.75">
      <c r="G56" s="12"/>
    </row>
    <row r="57" spans="2:7" ht="12.75">
      <c r="B57" s="39"/>
      <c r="C57" s="39"/>
      <c r="D57" s="39"/>
      <c r="E57" s="39"/>
      <c r="F57" s="39"/>
      <c r="G57" s="12"/>
    </row>
    <row r="58" spans="2:7" ht="12.75">
      <c r="B58" s="40"/>
      <c r="C58" s="39"/>
      <c r="D58" s="39"/>
      <c r="E58" s="39"/>
      <c r="F58" s="39"/>
      <c r="G58" s="12"/>
    </row>
    <row r="59" spans="2:7" ht="12.75">
      <c r="B59" s="40"/>
      <c r="C59" s="39"/>
      <c r="D59" s="39"/>
      <c r="E59" s="39"/>
      <c r="F59" s="39"/>
      <c r="G59" s="12"/>
    </row>
    <row r="60" spans="2:7" ht="12.75">
      <c r="B60" s="40"/>
      <c r="C60" s="39"/>
      <c r="D60" s="39"/>
      <c r="E60" s="39"/>
      <c r="F60" s="39"/>
      <c r="G60" s="12"/>
    </row>
    <row r="61" ht="12.75">
      <c r="G61" s="12"/>
    </row>
    <row r="62" ht="12.75">
      <c r="G62" s="12"/>
    </row>
    <row r="63" ht="12.75">
      <c r="G63" s="12"/>
    </row>
    <row r="64" ht="12.75">
      <c r="G64" s="12"/>
    </row>
    <row r="65" ht="12.75">
      <c r="G65" s="12"/>
    </row>
    <row r="66" ht="12.75">
      <c r="G66" s="12"/>
    </row>
    <row r="67" ht="12.75">
      <c r="G67" s="12"/>
    </row>
    <row r="68" ht="12.75">
      <c r="G68" s="12"/>
    </row>
    <row r="69" ht="12.75">
      <c r="G69" s="12"/>
    </row>
    <row r="70" ht="12.75">
      <c r="G70" s="12"/>
    </row>
    <row r="71" ht="12.75">
      <c r="G71" s="12"/>
    </row>
    <row r="72" ht="12.75">
      <c r="G72" s="12"/>
    </row>
  </sheetData>
  <sheetProtection selectLockedCells="1"/>
  <printOptions/>
  <pageMargins left="0.75" right="0.75" top="0.5" bottom="0.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litzkym</dc:creator>
  <cp:keywords/>
  <dc:description/>
  <cp:lastModifiedBy>rspringham</cp:lastModifiedBy>
  <cp:lastPrinted>2017-03-10T19:07:11Z</cp:lastPrinted>
  <dcterms:created xsi:type="dcterms:W3CDTF">2004-03-23T15:34:48Z</dcterms:created>
  <dcterms:modified xsi:type="dcterms:W3CDTF">2017-03-10T19:07:42Z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XU3ZTANQY7VJ-84-1067</vt:lpwstr>
  </property>
  <property fmtid="{D5CDD505-2E9C-101B-9397-08002B2CF9AE}" pid="3" name="_dlc_DocIdItemGuid">
    <vt:lpwstr>97e274cd-0d8d-42e5-9757-b562b1066b78</vt:lpwstr>
  </property>
  <property fmtid="{D5CDD505-2E9C-101B-9397-08002B2CF9AE}" pid="4" name="_dlc_DocIdUrl">
    <vt:lpwstr>http://ad-dev-spwfe1:8748/_layouts/DocIdRedir.aspx?ID=XU3ZTANQY7VJ-84-1067, XU3ZTANQY7VJ-84-1067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display_urn:schemas-microsoft-com:office:office#Editor">
    <vt:lpwstr>Antwon Grant</vt:lpwstr>
  </property>
  <property fmtid="{D5CDD505-2E9C-101B-9397-08002B2CF9AE}" pid="8" name="xd_Signature">
    <vt:lpwstr/>
  </property>
  <property fmtid="{D5CDD505-2E9C-101B-9397-08002B2CF9AE}" pid="9" name="Order">
    <vt:lpwstr>99200.0000000000</vt:lpwstr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_dlc_DocIdPersistId">
    <vt:lpwstr/>
  </property>
  <property fmtid="{D5CDD505-2E9C-101B-9397-08002B2CF9AE}" pid="13" name="display_urn:schemas-microsoft-com:office:office#Author">
    <vt:lpwstr>Yusuf Kazi</vt:lpwstr>
  </property>
  <property fmtid="{D5CDD505-2E9C-101B-9397-08002B2CF9AE}" pid="14" name="_SourceUrl">
    <vt:lpwstr/>
  </property>
  <property fmtid="{D5CDD505-2E9C-101B-9397-08002B2CF9AE}" pid="15" name="_SharedFileIndex">
    <vt:lpwstr/>
  </property>
</Properties>
</file>