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ndesai.OAS\Documents\Web Page Edited\Procurement Oppurtunities\OPASS 20-18679\"/>
    </mc:Choice>
  </mc:AlternateContent>
  <xr:revisionPtr revIDLastSave="0" documentId="8_{222DF152-C85B-4BF2-B5F7-1D4769CE24D1}" xr6:coauthVersionLast="45" xr6:coauthVersionMax="45" xr10:uidLastSave="{00000000-0000-0000-0000-000000000000}"/>
  <workbookProtection lockStructure="1"/>
  <bookViews>
    <workbookView xWindow="-120" yWindow="-120" windowWidth="20730" windowHeight="11160" activeTab="1" xr2:uid="{00000000-000D-0000-FFFF-FFFF00000000}"/>
  </bookViews>
  <sheets>
    <sheet name="Instructions" sheetId="1" r:id="rId1"/>
    <sheet name="Price Sheet" sheetId="2" r:id="rId2"/>
  </sheets>
  <definedNames>
    <definedName name="_Toc351621233" localSheetId="1">'Price Sheet'!$B$3</definedName>
    <definedName name="_Toc351621235" localSheetId="1">'Price Sheet'!$B$5</definedName>
    <definedName name="_Toc351621236" localSheetId="1">'Price Sheet'!$B$9</definedName>
    <definedName name="_Toc351621239" localSheetId="1">'Price Sheet'!#REF!</definedName>
    <definedName name="_Toc351621240" localSheetId="1">'Price Sheet'!$B$15</definedName>
    <definedName name="_Toc351621241" localSheetId="1">'Price Sheet'!$B$17</definedName>
    <definedName name="_Toc351621242" localSheetId="1">'Price Sheet'!$B$19</definedName>
    <definedName name="_Toc351621243" localSheetId="1">'Price Sheet'!$B$21</definedName>
    <definedName name="_Toc351621244" localSheetId="1">'Price Sheet'!$B$23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2" i="2" l="1"/>
  <c r="H78" i="2"/>
  <c r="D127" i="2"/>
  <c r="D125" i="2"/>
  <c r="D123" i="2"/>
  <c r="D121" i="2"/>
  <c r="D119" i="2"/>
  <c r="D117" i="2"/>
  <c r="D115" i="2"/>
  <c r="D113" i="2"/>
  <c r="D111" i="2"/>
  <c r="D109" i="2"/>
  <c r="D107" i="2"/>
  <c r="D93" i="2"/>
  <c r="D91" i="2"/>
  <c r="D89" i="2"/>
  <c r="D87" i="2"/>
  <c r="D85" i="2"/>
  <c r="D83" i="2"/>
  <c r="D81" i="2"/>
  <c r="D79" i="2"/>
  <c r="D77" i="2"/>
  <c r="D75" i="2"/>
  <c r="D73" i="2"/>
  <c r="D59" i="2"/>
  <c r="D57" i="2"/>
  <c r="D55" i="2"/>
  <c r="D53" i="2"/>
  <c r="D51" i="2"/>
  <c r="D49" i="2"/>
  <c r="D47" i="2"/>
  <c r="D45" i="2"/>
  <c r="D43" i="2"/>
  <c r="D41" i="2"/>
  <c r="D39" i="2"/>
  <c r="D23" i="2"/>
  <c r="D19" i="2"/>
  <c r="D17" i="2"/>
  <c r="D15" i="2"/>
  <c r="D13" i="2"/>
  <c r="D11" i="2"/>
  <c r="D9" i="2"/>
  <c r="D7" i="2"/>
  <c r="H8" i="2" s="1"/>
  <c r="H133" i="2" l="1"/>
  <c r="H128" i="2"/>
  <c r="H126" i="2"/>
  <c r="H124" i="2"/>
  <c r="H122" i="2"/>
  <c r="H120" i="2"/>
  <c r="H118" i="2"/>
  <c r="H116" i="2"/>
  <c r="H114" i="2"/>
  <c r="H110" i="2"/>
  <c r="H108" i="2"/>
  <c r="H99" i="2"/>
  <c r="H94" i="2"/>
  <c r="H92" i="2"/>
  <c r="H90" i="2"/>
  <c r="H88" i="2"/>
  <c r="H86" i="2"/>
  <c r="H84" i="2"/>
  <c r="H82" i="2"/>
  <c r="H80" i="2"/>
  <c r="H76" i="2"/>
  <c r="H74" i="2"/>
  <c r="H65" i="2"/>
  <c r="H31" i="2"/>
  <c r="H102" i="2" l="1"/>
  <c r="H143" i="2" s="1"/>
  <c r="H136" i="2"/>
  <c r="H144" i="2" s="1"/>
  <c r="H60" i="2"/>
  <c r="H58" i="2"/>
  <c r="H56" i="2"/>
  <c r="H54" i="2"/>
  <c r="H52" i="2"/>
  <c r="H50" i="2"/>
  <c r="H48" i="2"/>
  <c r="H46" i="2"/>
  <c r="H42" i="2"/>
  <c r="H40" i="2"/>
  <c r="H68" i="2" l="1"/>
  <c r="H142" i="2" s="1"/>
  <c r="D25" i="2"/>
  <c r="H26" i="2" s="1"/>
  <c r="H24" i="2"/>
  <c r="D21" i="2"/>
  <c r="H22" i="2" s="1"/>
  <c r="H20" i="2"/>
  <c r="H18" i="2"/>
  <c r="H16" i="2"/>
  <c r="H14" i="2"/>
  <c r="H12" i="2"/>
  <c r="H10" i="2"/>
  <c r="D5" i="2"/>
  <c r="H6" i="2" s="1"/>
  <c r="H34" i="2" l="1"/>
  <c r="H141" i="2" s="1"/>
  <c r="H145" i="2" s="1"/>
</calcChain>
</file>

<file path=xl/sharedStrings.xml><?xml version="1.0" encoding="utf-8"?>
<sst xmlns="http://schemas.openxmlformats.org/spreadsheetml/2006/main" count="234" uniqueCount="61">
  <si>
    <t xml:space="preserve">In order to assist Bidders in the preparation of their Bid and to comply with the requirements of this solicitation, Bid Pricing Instructions and a Bid Form have been prepared.  Bidders shall submit their Bid on the Bid Form in accordance with the instructions on the Bid Form and as specified herein.  Do not alter the Bid Form or the Bid Form may be rejected.  The Bid Form is to be signed and dated, where requested, by an individual who is authorized to bind the Bidder to the prices entered on the Bid Form.  </t>
  </si>
  <si>
    <t xml:space="preserve">The Bid Form is used to calculate the Bidder’s TOTAL BID PRICE.  Follow these instructions carefully when completing your Bid Form:  </t>
  </si>
  <si>
    <r>
      <t>B)</t>
    </r>
    <r>
      <rPr>
        <sz val="7"/>
        <color theme="1"/>
        <rFont val="Times New Roman"/>
        <family val="1"/>
      </rPr>
      <t xml:space="preserve">     </t>
    </r>
    <r>
      <rPr>
        <sz val="11"/>
        <color theme="1"/>
        <rFont val="Times New Roman"/>
        <family val="1"/>
      </rPr>
      <t>All Unit Prices must be the actual price per unit the State will pay for the specific item or service identified in this IFB and may not be contingent on any other factor or condition in any manner.</t>
    </r>
  </si>
  <si>
    <r>
      <t>C)</t>
    </r>
    <r>
      <rPr>
        <sz val="7"/>
        <color theme="1"/>
        <rFont val="Times New Roman"/>
        <family val="1"/>
      </rPr>
      <t xml:space="preserve">     </t>
    </r>
    <r>
      <rPr>
        <sz val="11"/>
        <color theme="1"/>
        <rFont val="Times New Roman"/>
        <family val="1"/>
      </rPr>
      <t>All calculations shall be rounded to the nearest cent, i.e., .344 shall be .34 and .345 shall be .35.</t>
    </r>
  </si>
  <si>
    <r>
      <t>F)</t>
    </r>
    <r>
      <rPr>
        <sz val="7"/>
        <color theme="1"/>
        <rFont val="Times New Roman"/>
        <family val="1"/>
      </rPr>
      <t xml:space="preserve">      </t>
    </r>
    <r>
      <rPr>
        <sz val="11"/>
        <color theme="1"/>
        <rFont val="Times New Roman"/>
        <family val="1"/>
      </rPr>
      <t>Except as instructed on the Bid Form, nothing shall be entered on or attached to the Bid Form that alters or proposes conditions or contingencies on the prices.  Alterations and/or conditions usually render the Bid non-responsive, which means it will be rejected.</t>
    </r>
  </si>
  <si>
    <r>
      <t>I)</t>
    </r>
    <r>
      <rPr>
        <sz val="7"/>
        <color theme="1"/>
        <rFont val="Times New Roman"/>
        <family val="1"/>
      </rPr>
      <t xml:space="preserve">       </t>
    </r>
    <r>
      <rPr>
        <sz val="11"/>
        <color theme="1"/>
        <rFont val="Times New Roman"/>
        <family val="1"/>
      </rPr>
      <t>All Bid prices entered below are to be fully loaded prices that include all costs/expenses associated with the provision of services as required by the IFB.  The Bid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r>
  </si>
  <si>
    <t>A) All Unit and Extended Prices must be clearly entered in dollars and cents, e.g., $24.15.  Make your decimal points clear and distinct.</t>
  </si>
  <si>
    <t>D)  Any goods or services required through this IFB and proposed by the vendor at No Cost to the State must be clearly entered in the Unit Price, if appropriate, and Extended Price with $0.00.</t>
  </si>
  <si>
    <t>E) Every blank in every Bid Form shall be filled in.  Any blanks may result in the Bid being regarded as non-responsive and thus rejected.  Any changes or corrections made to the Bid Form by the Bidder prior to submission shall be initialed and dated.</t>
  </si>
  <si>
    <t>G)  It is imperative that the prices included on the Bid Form have been entered correctly and calculated accurately by the Bidder and that the respective total prices agree with the entries on the Bid Form.  Any incorrect entries or inaccurate calculations by the Bidder will be treated as provided in COMAR 21.05.03.03E and 21.05.02.12, and may cause the Bid to be rejected.</t>
  </si>
  <si>
    <t>H)  If option years are included, Bidders must submit pricing for each option year.  Any option to renew will be exercised at the sole discretion of the State and will comply with all terms and conditions in force at the time the option is exercised.  If exercised, the option period shall be for a period identified in the IFB at the prices entered in the Bid Form.</t>
  </si>
  <si>
    <t>J)  Unless indicated elsewhere in the IFB, sample amounts used for calculations on the Bid Form are typically estimates for bidding purposes only.  The Department does not guarantee a minimum or maximum number of units or usage in the performance of this Contract.</t>
  </si>
  <si>
    <t>K)  Failure to adhere to any of these instructions may result in the Bid being determined non-responsive and rejected by the Department.</t>
  </si>
  <si>
    <r>
      <t xml:space="preserve">The Bid shall contain all price information in the format specified on these pages. </t>
    </r>
    <r>
      <rPr>
        <u/>
        <sz val="11"/>
        <color theme="1"/>
        <rFont val="Times New Roman"/>
        <family val="1"/>
      </rPr>
      <t>The Total Bid Price shall include all costs of shipping and handling</t>
    </r>
    <r>
      <rPr>
        <sz val="11"/>
        <color theme="1"/>
        <rFont val="Times New Roman"/>
        <family val="1"/>
      </rPr>
      <t>. Complete the Bid Form ONLY as instructed in the Bid Pricing Instructions.  Do not amend, alter or leave blank any items on the Bid Form.  If option years are included, Bidders must submit Bids for each option year.  Failure to adhere to any of these instructions may result in the bid being determined non-responsive and rejected by the Department.</t>
    </r>
  </si>
  <si>
    <r>
      <t>Document Type</t>
    </r>
    <r>
      <rPr>
        <sz val="8"/>
        <color theme="1"/>
        <rFont val="Times New Roman"/>
        <family val="1"/>
      </rPr>
      <t>  </t>
    </r>
  </si>
  <si>
    <t>Estimated Number of Records for 12 Month  Period</t>
  </si>
  <si>
    <t>(For bidding purposes only)</t>
  </si>
  <si>
    <t>Firm Fixed Unit Price per Record</t>
  </si>
  <si>
    <t>Total Price</t>
  </si>
  <si>
    <t>X</t>
  </si>
  <si>
    <t>=</t>
  </si>
  <si>
    <t>STEPS / PASRR</t>
  </si>
  <si>
    <t xml:space="preserve"> </t>
  </si>
  <si>
    <t>Medicaid UB04 IP/OP</t>
  </si>
  <si>
    <t>Medicaid CMS 1500</t>
  </si>
  <si>
    <t>Total Document Price</t>
  </si>
  <si>
    <t xml:space="preserve">Number of Round Trips (150 Annually) </t>
  </si>
  <si>
    <t>Price per Round Trip</t>
  </si>
  <si>
    <t xml:space="preserve">    </t>
  </si>
  <si>
    <t>Pick-up &amp; Delivery</t>
  </si>
  <si>
    <t xml:space="preserve">TOTAL </t>
  </si>
  <si>
    <t xml:space="preserve">Total Price For Option Year 3          </t>
  </si>
  <si>
    <t>Contract Year</t>
  </si>
  <si>
    <t xml:space="preserve">Total Price For Option Year 1          </t>
  </si>
  <si>
    <t xml:space="preserve">Total Price For Option Year 2         </t>
  </si>
  <si>
    <t>Total Proposed Price for Base and Option Years</t>
  </si>
  <si>
    <t>Children's Medical Services CMS 1500</t>
  </si>
  <si>
    <t>Medicaid UB04 IP/OP With Attachment</t>
  </si>
  <si>
    <t>Children's Medical Services UB04</t>
  </si>
  <si>
    <t>Total Price For Year #1 Option</t>
  </si>
  <si>
    <t>Total Price For Year #2 Option</t>
  </si>
  <si>
    <t>Total Price For Year #3 Option</t>
  </si>
  <si>
    <t>Submitted By:</t>
  </si>
  <si>
    <t>Authorized Signature: _______________________________________________ Date: ________________________</t>
  </si>
  <si>
    <t>Printed Name and Title: ___________________________________________________________________________</t>
  </si>
  <si>
    <t>Bidder Name</t>
  </si>
  <si>
    <t>: ________________________________________________________________________________</t>
  </si>
  <si>
    <t>Bidder Address: ________________________________________________________________________________</t>
  </si>
  <si>
    <t>Location(s) from which services will be performed (City/State): ___________________________________________</t>
  </si>
  <si>
    <t xml:space="preserve">FEIN: _________________________________________    </t>
  </si>
  <si>
    <t xml:space="preserve"> eMM # ___________________________________</t>
  </si>
  <si>
    <t>Bidder Contact Information:      Telephone: (____) ____-- ______________  Fax: (____) ____--_________________</t>
  </si>
  <si>
    <t>E-mail: ______________________________________________________________</t>
  </si>
  <si>
    <t>Estimated Number of Records for 24 Month  Period</t>
  </si>
  <si>
    <r>
      <t>BCCDT CMS 1500</t>
    </r>
    <r>
      <rPr>
        <sz val="8"/>
        <color theme="1"/>
        <rFont val="Times New Roman"/>
        <family val="1"/>
      </rPr>
      <t>  </t>
    </r>
  </si>
  <si>
    <t>KDP CMS 1500</t>
  </si>
  <si>
    <t>KDP UB04</t>
  </si>
  <si>
    <t>BCCDT UB04 NDC</t>
  </si>
  <si>
    <t>BCCDT UB04 nonNDC</t>
  </si>
  <si>
    <t>Total Price for Base Contract (2 Years)</t>
  </si>
  <si>
    <t xml:space="preserve">Total Price For Base Contract (2 Years)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</si>
</sst>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sz val="12"/>
      <color theme="1"/>
      <name val="Times New Roman"/>
      <family val="1"/>
    </font>
    <font>
      <sz val="11"/>
      <color theme="1"/>
      <name val="Times New Roman"/>
      <family val="1"/>
    </font>
    <font>
      <sz val="7"/>
      <color theme="1"/>
      <name val="Times New Roman"/>
      <family val="1"/>
    </font>
    <font>
      <b/>
      <sz val="11"/>
      <color theme="1"/>
      <name val="Times New Roman"/>
      <family val="1"/>
    </font>
    <font>
      <u/>
      <sz val="11"/>
      <color theme="1"/>
      <name val="Times New Roman"/>
      <family val="1"/>
    </font>
    <font>
      <sz val="8"/>
      <color theme="1"/>
      <name val="Times New Roman"/>
      <family val="1"/>
    </font>
    <font>
      <b/>
      <sz val="12"/>
      <color theme="1"/>
      <name val="Times New Roman"/>
      <family val="1"/>
    </font>
  </fonts>
  <fills count="5">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FFFF00"/>
        <bgColor indexed="64"/>
      </patternFill>
    </fill>
  </fills>
  <borders count="10">
    <border>
      <left/>
      <right/>
      <top/>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0" fontId="2" fillId="0" borderId="0" xfId="0" applyFont="1" applyAlignment="1">
      <alignment vertical="center"/>
    </xf>
    <xf numFmtId="0" fontId="2" fillId="0" borderId="0" xfId="0" applyFont="1" applyAlignment="1">
      <alignment horizontal="left" vertical="center" indent="2"/>
    </xf>
    <xf numFmtId="0" fontId="2" fillId="0" borderId="0" xfId="0" applyFont="1" applyAlignment="1">
      <alignment vertical="center" wrapText="1"/>
    </xf>
    <xf numFmtId="0" fontId="2" fillId="0" borderId="0" xfId="0" applyFont="1" applyAlignment="1">
      <alignment horizontal="left" vertical="center" wrapText="1"/>
    </xf>
    <xf numFmtId="0" fontId="1" fillId="0" borderId="0" xfId="0" applyFont="1" applyAlignment="1">
      <alignment vertical="center" wrapText="1"/>
    </xf>
    <xf numFmtId="0" fontId="1" fillId="0" borderId="2" xfId="0" applyFont="1" applyBorder="1" applyAlignment="1">
      <alignment vertical="center" wrapText="1"/>
    </xf>
    <xf numFmtId="0" fontId="1" fillId="0" borderId="0" xfId="0" applyFont="1" applyAlignment="1">
      <alignment horizontal="center" vertical="center" wrapText="1"/>
    </xf>
    <xf numFmtId="0" fontId="4" fillId="0" borderId="0" xfId="0" applyFont="1" applyAlignment="1">
      <alignment vertical="center" wrapText="1"/>
    </xf>
    <xf numFmtId="0" fontId="2" fillId="0" borderId="5" xfId="0" applyFont="1" applyBorder="1" applyAlignment="1">
      <alignment vertical="center" wrapText="1"/>
    </xf>
    <xf numFmtId="0" fontId="1" fillId="0" borderId="5" xfId="0" applyFont="1" applyBorder="1" applyAlignment="1">
      <alignment vertical="center" wrapText="1"/>
    </xf>
    <xf numFmtId="0" fontId="7" fillId="0" borderId="2" xfId="0" applyFont="1" applyBorder="1" applyAlignment="1">
      <alignment vertical="center" wrapText="1"/>
    </xf>
    <xf numFmtId="0" fontId="7" fillId="0" borderId="0" xfId="0" applyFont="1" applyAlignment="1">
      <alignment horizontal="center" vertical="center" wrapText="1"/>
    </xf>
    <xf numFmtId="0" fontId="1" fillId="3" borderId="5" xfId="0" applyFont="1" applyFill="1" applyBorder="1" applyAlignment="1">
      <alignment vertical="center" wrapText="1"/>
    </xf>
    <xf numFmtId="0" fontId="1" fillId="3" borderId="5" xfId="0" applyFont="1" applyFill="1" applyBorder="1" applyAlignment="1">
      <alignment horizontal="center" vertical="center" wrapText="1"/>
    </xf>
    <xf numFmtId="0" fontId="4" fillId="0" borderId="0" xfId="0" applyFont="1" applyAlignment="1">
      <alignment horizontal="left" vertical="center" wrapText="1" indent="2"/>
    </xf>
    <xf numFmtId="0" fontId="0" fillId="0" borderId="7" xfId="0" applyBorder="1" applyAlignment="1">
      <alignment vertical="top" wrapText="1"/>
    </xf>
    <xf numFmtId="0" fontId="4" fillId="0" borderId="5" xfId="0" applyFont="1" applyBorder="1" applyAlignment="1">
      <alignment horizontal="center" vertical="center" wrapText="1"/>
    </xf>
    <xf numFmtId="0" fontId="7" fillId="0" borderId="8" xfId="0" applyFont="1" applyBorder="1" applyAlignment="1">
      <alignment horizontal="center" vertical="center" wrapText="1"/>
    </xf>
    <xf numFmtId="0" fontId="6" fillId="0" borderId="0" xfId="0" applyFont="1" applyAlignment="1">
      <alignment vertical="center"/>
    </xf>
    <xf numFmtId="0" fontId="1" fillId="0" borderId="0" xfId="0" applyFont="1"/>
    <xf numFmtId="0" fontId="7" fillId="0" borderId="2"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2" xfId="0" applyFont="1" applyBorder="1" applyAlignment="1">
      <alignment vertical="center" wrapText="1"/>
    </xf>
    <xf numFmtId="0" fontId="7" fillId="0" borderId="0" xfId="0" applyFont="1" applyAlignment="1">
      <alignment horizontal="center" vertical="center" wrapText="1"/>
    </xf>
    <xf numFmtId="0" fontId="0" fillId="0" borderId="7" xfId="0" applyBorder="1" applyAlignment="1">
      <alignment vertical="top" wrapText="1"/>
    </xf>
    <xf numFmtId="0" fontId="1" fillId="0" borderId="0" xfId="0" applyFont="1" applyAlignment="1">
      <alignment vertical="center" wrapText="1"/>
    </xf>
    <xf numFmtId="0" fontId="7" fillId="0" borderId="2" xfId="0" applyFont="1" applyBorder="1" applyAlignment="1">
      <alignment vertical="center" wrapText="1"/>
    </xf>
    <xf numFmtId="0" fontId="1" fillId="0" borderId="0" xfId="0" applyFont="1" applyAlignment="1">
      <alignment horizontal="center" vertical="center" wrapText="1"/>
    </xf>
    <xf numFmtId="0" fontId="7" fillId="0" borderId="0" xfId="0" applyFont="1" applyAlignment="1">
      <alignment horizontal="center" vertical="center" wrapText="1"/>
    </xf>
    <xf numFmtId="0" fontId="4" fillId="0" borderId="0" xfId="0" applyFont="1" applyAlignment="1">
      <alignment horizontal="center" vertical="center" wrapText="1"/>
    </xf>
    <xf numFmtId="164" fontId="2" fillId="0" borderId="5" xfId="0" applyNumberFormat="1" applyFont="1" applyBorder="1" applyAlignment="1">
      <alignment vertical="center" wrapText="1"/>
    </xf>
    <xf numFmtId="164" fontId="1" fillId="0" borderId="5" xfId="0" applyNumberFormat="1" applyFont="1" applyBorder="1" applyAlignment="1">
      <alignment vertical="center" wrapText="1"/>
    </xf>
    <xf numFmtId="164" fontId="1" fillId="3" borderId="5" xfId="0" applyNumberFormat="1" applyFont="1" applyFill="1" applyBorder="1" applyAlignment="1">
      <alignment vertical="center" wrapText="1"/>
    </xf>
    <xf numFmtId="164" fontId="1" fillId="3" borderId="5" xfId="0" applyNumberFormat="1" applyFont="1" applyFill="1" applyBorder="1" applyAlignment="1">
      <alignment horizontal="center" vertical="center" wrapText="1"/>
    </xf>
    <xf numFmtId="164" fontId="4" fillId="0" borderId="5" xfId="0" applyNumberFormat="1" applyFont="1" applyBorder="1" applyAlignment="1">
      <alignment horizontal="center"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3" fontId="1" fillId="0" borderId="0" xfId="0" applyNumberFormat="1" applyFont="1" applyAlignment="1">
      <alignment horizontal="center" vertical="center" wrapText="1"/>
    </xf>
    <xf numFmtId="0" fontId="1" fillId="0" borderId="0" xfId="0" applyFont="1" applyAlignment="1">
      <alignment vertical="center" wrapText="1"/>
    </xf>
    <xf numFmtId="0" fontId="4" fillId="0" borderId="0" xfId="0" applyFont="1" applyAlignment="1">
      <alignment horizontal="center" vertical="center" wrapText="1"/>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0" xfId="0" applyFont="1" applyFill="1" applyAlignment="1">
      <alignment vertical="center" wrapText="1"/>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4" fillId="2" borderId="3" xfId="0" applyFont="1" applyFill="1" applyBorder="1" applyAlignment="1">
      <alignment horizontal="left" vertical="center" wrapText="1" indent="2"/>
    </xf>
    <xf numFmtId="0" fontId="4" fillId="2" borderId="4" xfId="0" applyFont="1" applyFill="1" applyBorder="1" applyAlignment="1">
      <alignment horizontal="left" vertical="center" wrapText="1" indent="2"/>
    </xf>
    <xf numFmtId="0" fontId="4" fillId="2" borderId="0" xfId="0" applyFont="1" applyFill="1" applyBorder="1" applyAlignment="1">
      <alignment horizontal="left" vertical="center" wrapText="1" indent="2"/>
    </xf>
    <xf numFmtId="0" fontId="4" fillId="2" borderId="5" xfId="0" applyFont="1" applyFill="1" applyBorder="1" applyAlignment="1">
      <alignment horizontal="left" vertical="center" wrapText="1" indent="2"/>
    </xf>
    <xf numFmtId="164" fontId="1" fillId="4" borderId="9" xfId="0" applyNumberFormat="1" applyFont="1" applyFill="1" applyBorder="1" applyAlignment="1" applyProtection="1">
      <alignment horizontal="center" vertical="center" wrapText="1"/>
      <protection locked="0"/>
    </xf>
    <xf numFmtId="0" fontId="1" fillId="0" borderId="2" xfId="0" applyFont="1" applyBorder="1" applyAlignment="1">
      <alignment horizontal="left" vertical="center" wrapText="1"/>
    </xf>
    <xf numFmtId="0" fontId="1" fillId="0" borderId="0" xfId="0" applyFont="1" applyBorder="1" applyAlignment="1">
      <alignment horizontal="left" vertical="center" wrapText="1"/>
    </xf>
    <xf numFmtId="0" fontId="7" fillId="0" borderId="2" xfId="0" applyFont="1" applyBorder="1" applyAlignment="1">
      <alignment vertical="center" wrapText="1"/>
    </xf>
    <xf numFmtId="0" fontId="7" fillId="0" borderId="0" xfId="0" applyFont="1" applyBorder="1" applyAlignment="1">
      <alignmen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4" fillId="0" borderId="2" xfId="0" applyFont="1" applyBorder="1" applyAlignment="1">
      <alignment vertical="center" wrapText="1"/>
    </xf>
    <xf numFmtId="0" fontId="4" fillId="0" borderId="0" xfId="0" applyFont="1" applyBorder="1" applyAlignment="1">
      <alignment vertical="center" wrapText="1"/>
    </xf>
    <xf numFmtId="0" fontId="7" fillId="0" borderId="0" xfId="0" applyFont="1" applyAlignment="1">
      <alignment horizontal="center" vertical="center" wrapText="1"/>
    </xf>
    <xf numFmtId="0" fontId="0" fillId="0" borderId="6" xfId="0" applyBorder="1" applyAlignment="1">
      <alignment vertical="top" wrapText="1"/>
    </xf>
    <xf numFmtId="0" fontId="0" fillId="0" borderId="7" xfId="0"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5"/>
  <sheetViews>
    <sheetView workbookViewId="0">
      <selection activeCell="B15" sqref="B15"/>
    </sheetView>
  </sheetViews>
  <sheetFormatPr defaultRowHeight="15" x14ac:dyDescent="0.25"/>
  <cols>
    <col min="1" max="1" width="95.28515625" customWidth="1"/>
  </cols>
  <sheetData>
    <row r="1" spans="1:2" ht="75" x14ac:dyDescent="0.25">
      <c r="A1" s="3" t="s">
        <v>0</v>
      </c>
    </row>
    <row r="2" spans="1:2" x14ac:dyDescent="0.25">
      <c r="A2" s="3"/>
    </row>
    <row r="3" spans="1:2" ht="30" x14ac:dyDescent="0.25">
      <c r="A3" s="3" t="s">
        <v>1</v>
      </c>
    </row>
    <row r="4" spans="1:2" x14ac:dyDescent="0.25">
      <c r="A4" s="3"/>
    </row>
    <row r="5" spans="1:2" ht="30" x14ac:dyDescent="0.25">
      <c r="A5" s="4" t="s">
        <v>6</v>
      </c>
      <c r="B5" s="2"/>
    </row>
    <row r="6" spans="1:2" ht="30" x14ac:dyDescent="0.25">
      <c r="A6" s="4" t="s">
        <v>2</v>
      </c>
    </row>
    <row r="7" spans="1:2" x14ac:dyDescent="0.25">
      <c r="A7" s="4" t="s">
        <v>3</v>
      </c>
    </row>
    <row r="8" spans="1:2" ht="30" x14ac:dyDescent="0.25">
      <c r="A8" s="4" t="s">
        <v>7</v>
      </c>
      <c r="B8" s="2"/>
    </row>
    <row r="9" spans="1:2" ht="45" x14ac:dyDescent="0.25">
      <c r="A9" s="4" t="s">
        <v>8</v>
      </c>
      <c r="B9" s="2"/>
    </row>
    <row r="10" spans="1:2" ht="45" x14ac:dyDescent="0.25">
      <c r="A10" s="4" t="s">
        <v>4</v>
      </c>
    </row>
    <row r="11" spans="1:2" ht="60" x14ac:dyDescent="0.25">
      <c r="A11" s="4" t="s">
        <v>9</v>
      </c>
      <c r="B11" s="2"/>
    </row>
    <row r="12" spans="1:2" ht="60" x14ac:dyDescent="0.25">
      <c r="A12" s="4" t="s">
        <v>10</v>
      </c>
      <c r="B12" s="2"/>
    </row>
    <row r="13" spans="1:2" ht="75" x14ac:dyDescent="0.25">
      <c r="A13" s="4" t="s">
        <v>5</v>
      </c>
    </row>
    <row r="14" spans="1:2" ht="45" x14ac:dyDescent="0.25">
      <c r="A14" s="4" t="s">
        <v>11</v>
      </c>
      <c r="B14" s="2"/>
    </row>
    <row r="15" spans="1:2" ht="30" x14ac:dyDescent="0.25">
      <c r="A15" s="4" t="s">
        <v>12</v>
      </c>
      <c r="B15"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156"/>
  <sheetViews>
    <sheetView tabSelected="1" topLeftCell="A19" zoomScaleNormal="100" zoomScalePageLayoutView="70" workbookViewId="0">
      <selection activeCell="O3" sqref="O3"/>
    </sheetView>
  </sheetViews>
  <sheetFormatPr defaultRowHeight="15" x14ac:dyDescent="0.25"/>
  <cols>
    <col min="2" max="2" width="18.7109375" customWidth="1"/>
    <col min="6" max="6" width="14.42578125" customWidth="1"/>
    <col min="8" max="8" width="16.42578125" customWidth="1"/>
  </cols>
  <sheetData>
    <row r="1" spans="2:8" ht="128.25" customHeight="1" x14ac:dyDescent="0.25">
      <c r="B1" s="57" t="s">
        <v>13</v>
      </c>
      <c r="C1" s="57"/>
      <c r="D1" s="57"/>
      <c r="E1" s="57"/>
      <c r="F1" s="57"/>
      <c r="G1" s="57"/>
      <c r="H1" s="57"/>
    </row>
    <row r="2" spans="2:8" ht="15.75" thickBot="1" x14ac:dyDescent="0.3">
      <c r="B2" s="1"/>
    </row>
    <row r="3" spans="2:8" ht="78.75" customHeight="1" x14ac:dyDescent="0.25">
      <c r="B3" s="42" t="s">
        <v>14</v>
      </c>
      <c r="C3" s="44" t="s">
        <v>53</v>
      </c>
      <c r="D3" s="44"/>
      <c r="E3" s="44"/>
      <c r="F3" s="46" t="s">
        <v>17</v>
      </c>
      <c r="G3" s="48" t="s">
        <v>18</v>
      </c>
      <c r="H3" s="49"/>
    </row>
    <row r="4" spans="2:8" ht="15.75" customHeight="1" x14ac:dyDescent="0.25">
      <c r="B4" s="43"/>
      <c r="C4" s="45" t="s">
        <v>16</v>
      </c>
      <c r="D4" s="45"/>
      <c r="E4" s="45"/>
      <c r="F4" s="47"/>
      <c r="G4" s="50"/>
      <c r="H4" s="51"/>
    </row>
    <row r="5" spans="2:8" x14ac:dyDescent="0.25">
      <c r="B5" s="37" t="s">
        <v>54</v>
      </c>
      <c r="C5" s="38"/>
      <c r="D5" s="39">
        <f>2000*24</f>
        <v>48000</v>
      </c>
      <c r="E5" s="40" t="s">
        <v>19</v>
      </c>
      <c r="F5" s="52">
        <v>0</v>
      </c>
      <c r="G5" s="41" t="s">
        <v>20</v>
      </c>
      <c r="H5" s="32"/>
    </row>
    <row r="6" spans="2:8" x14ac:dyDescent="0.25">
      <c r="B6" s="37"/>
      <c r="C6" s="38"/>
      <c r="D6" s="39"/>
      <c r="E6" s="40"/>
      <c r="F6" s="52"/>
      <c r="G6" s="41"/>
      <c r="H6" s="32">
        <f>F5*D5</f>
        <v>0</v>
      </c>
    </row>
    <row r="7" spans="2:8" x14ac:dyDescent="0.25">
      <c r="B7" s="37" t="s">
        <v>57</v>
      </c>
      <c r="C7" s="38"/>
      <c r="D7" s="39">
        <f>630*24</f>
        <v>15120</v>
      </c>
      <c r="E7" s="40" t="s">
        <v>19</v>
      </c>
      <c r="F7" s="52">
        <v>0</v>
      </c>
      <c r="G7" s="41" t="s">
        <v>20</v>
      </c>
      <c r="H7" s="32"/>
    </row>
    <row r="8" spans="2:8" ht="15.75" x14ac:dyDescent="0.25">
      <c r="B8" s="37"/>
      <c r="C8" s="38"/>
      <c r="D8" s="39"/>
      <c r="E8" s="40"/>
      <c r="F8" s="52"/>
      <c r="G8" s="41"/>
      <c r="H8" s="33">
        <f>D7*F7</f>
        <v>0</v>
      </c>
    </row>
    <row r="9" spans="2:8" x14ac:dyDescent="0.25">
      <c r="B9" s="37" t="s">
        <v>58</v>
      </c>
      <c r="C9" s="38"/>
      <c r="D9" s="39">
        <f>200*24</f>
        <v>4800</v>
      </c>
      <c r="E9" s="40" t="s">
        <v>19</v>
      </c>
      <c r="F9" s="52">
        <v>0</v>
      </c>
      <c r="G9" s="41" t="s">
        <v>20</v>
      </c>
      <c r="H9" s="32"/>
    </row>
    <row r="10" spans="2:8" ht="15.75" x14ac:dyDescent="0.25">
      <c r="B10" s="37"/>
      <c r="C10" s="38"/>
      <c r="D10" s="39"/>
      <c r="E10" s="40"/>
      <c r="F10" s="52"/>
      <c r="G10" s="41"/>
      <c r="H10" s="33">
        <f>D9*F9</f>
        <v>0</v>
      </c>
    </row>
    <row r="11" spans="2:8" x14ac:dyDescent="0.25">
      <c r="B11" s="53" t="s">
        <v>36</v>
      </c>
      <c r="C11" s="54"/>
      <c r="D11" s="39">
        <f>75*24</f>
        <v>1800</v>
      </c>
      <c r="E11" s="40" t="s">
        <v>19</v>
      </c>
      <c r="F11" s="52">
        <v>0</v>
      </c>
      <c r="G11" s="41" t="s">
        <v>20</v>
      </c>
      <c r="H11" s="32"/>
    </row>
    <row r="12" spans="2:8" ht="15.75" x14ac:dyDescent="0.25">
      <c r="B12" s="53"/>
      <c r="C12" s="54"/>
      <c r="D12" s="39"/>
      <c r="E12" s="40"/>
      <c r="F12" s="52"/>
      <c r="G12" s="41"/>
      <c r="H12" s="33">
        <f>D11*F11</f>
        <v>0</v>
      </c>
    </row>
    <row r="13" spans="2:8" x14ac:dyDescent="0.25">
      <c r="B13" s="53" t="s">
        <v>38</v>
      </c>
      <c r="C13" s="54"/>
      <c r="D13" s="39">
        <f>75*24</f>
        <v>1800</v>
      </c>
      <c r="E13" s="40" t="s">
        <v>19</v>
      </c>
      <c r="F13" s="52">
        <v>0</v>
      </c>
      <c r="G13" s="41" t="s">
        <v>20</v>
      </c>
      <c r="H13" s="32"/>
    </row>
    <row r="14" spans="2:8" ht="15.75" x14ac:dyDescent="0.25">
      <c r="B14" s="53"/>
      <c r="C14" s="54"/>
      <c r="D14" s="39"/>
      <c r="E14" s="40"/>
      <c r="F14" s="52"/>
      <c r="G14" s="41"/>
      <c r="H14" s="33">
        <f>D13*F13</f>
        <v>0</v>
      </c>
    </row>
    <row r="15" spans="2:8" x14ac:dyDescent="0.25">
      <c r="B15" s="37" t="s">
        <v>55</v>
      </c>
      <c r="C15" s="38"/>
      <c r="D15" s="39">
        <f>2000*24</f>
        <v>48000</v>
      </c>
      <c r="E15" s="40" t="s">
        <v>19</v>
      </c>
      <c r="F15" s="52">
        <v>0</v>
      </c>
      <c r="G15" s="41" t="s">
        <v>20</v>
      </c>
      <c r="H15" s="32"/>
    </row>
    <row r="16" spans="2:8" ht="15.75" x14ac:dyDescent="0.25">
      <c r="B16" s="37"/>
      <c r="C16" s="38"/>
      <c r="D16" s="39"/>
      <c r="E16" s="40"/>
      <c r="F16" s="52"/>
      <c r="G16" s="41"/>
      <c r="H16" s="33">
        <f>D15*F15</f>
        <v>0</v>
      </c>
    </row>
    <row r="17" spans="2:8" x14ac:dyDescent="0.25">
      <c r="B17" s="37" t="s">
        <v>56</v>
      </c>
      <c r="C17" s="38"/>
      <c r="D17" s="39">
        <f>1300*24</f>
        <v>31200</v>
      </c>
      <c r="E17" s="40" t="s">
        <v>19</v>
      </c>
      <c r="F17" s="52">
        <v>0</v>
      </c>
      <c r="G17" s="41" t="s">
        <v>20</v>
      </c>
      <c r="H17" s="32"/>
    </row>
    <row r="18" spans="2:8" ht="15.75" x14ac:dyDescent="0.25">
      <c r="B18" s="37"/>
      <c r="C18" s="38"/>
      <c r="D18" s="39"/>
      <c r="E18" s="40"/>
      <c r="F18" s="52"/>
      <c r="G18" s="41"/>
      <c r="H18" s="33">
        <f>D17*F17</f>
        <v>0</v>
      </c>
    </row>
    <row r="19" spans="2:8" x14ac:dyDescent="0.25">
      <c r="B19" s="37" t="s">
        <v>21</v>
      </c>
      <c r="C19" s="38"/>
      <c r="D19" s="39">
        <f>1000*24</f>
        <v>24000</v>
      </c>
      <c r="E19" s="40" t="s">
        <v>19</v>
      </c>
      <c r="F19" s="52">
        <v>0</v>
      </c>
      <c r="G19" s="41" t="s">
        <v>20</v>
      </c>
      <c r="H19" s="32" t="s">
        <v>22</v>
      </c>
    </row>
    <row r="20" spans="2:8" ht="15.75" x14ac:dyDescent="0.25">
      <c r="B20" s="37"/>
      <c r="C20" s="38"/>
      <c r="D20" s="39"/>
      <c r="E20" s="40"/>
      <c r="F20" s="52"/>
      <c r="G20" s="41"/>
      <c r="H20" s="33">
        <f>D19*F19</f>
        <v>0</v>
      </c>
    </row>
    <row r="21" spans="2:8" x14ac:dyDescent="0.25">
      <c r="B21" s="37" t="s">
        <v>23</v>
      </c>
      <c r="C21" s="38"/>
      <c r="D21" s="39">
        <f>35000*24</f>
        <v>840000</v>
      </c>
      <c r="E21" s="40" t="s">
        <v>19</v>
      </c>
      <c r="F21" s="52">
        <v>0</v>
      </c>
      <c r="G21" s="41" t="s">
        <v>20</v>
      </c>
      <c r="H21" s="32" t="s">
        <v>22</v>
      </c>
    </row>
    <row r="22" spans="2:8" ht="15.75" x14ac:dyDescent="0.25">
      <c r="B22" s="37"/>
      <c r="C22" s="38"/>
      <c r="D22" s="39"/>
      <c r="E22" s="40"/>
      <c r="F22" s="52"/>
      <c r="G22" s="41"/>
      <c r="H22" s="33">
        <f>D21*F21</f>
        <v>0</v>
      </c>
    </row>
    <row r="23" spans="2:8" x14ac:dyDescent="0.25">
      <c r="B23" s="37" t="s">
        <v>24</v>
      </c>
      <c r="C23" s="38"/>
      <c r="D23" s="39">
        <f>21000*24</f>
        <v>504000</v>
      </c>
      <c r="E23" s="40" t="s">
        <v>19</v>
      </c>
      <c r="F23" s="52">
        <v>0</v>
      </c>
      <c r="G23" s="41" t="s">
        <v>20</v>
      </c>
      <c r="H23" s="32"/>
    </row>
    <row r="24" spans="2:8" ht="15.75" x14ac:dyDescent="0.25">
      <c r="B24" s="37"/>
      <c r="C24" s="38"/>
      <c r="D24" s="39"/>
      <c r="E24" s="40"/>
      <c r="F24" s="52"/>
      <c r="G24" s="41"/>
      <c r="H24" s="33">
        <f>D23*F23</f>
        <v>0</v>
      </c>
    </row>
    <row r="25" spans="2:8" x14ac:dyDescent="0.25">
      <c r="B25" s="53" t="s">
        <v>37</v>
      </c>
      <c r="C25" s="54"/>
      <c r="D25" s="39">
        <f>175*24</f>
        <v>4200</v>
      </c>
      <c r="E25" s="40" t="s">
        <v>19</v>
      </c>
      <c r="F25" s="52">
        <v>0</v>
      </c>
      <c r="G25" s="41" t="s">
        <v>20</v>
      </c>
      <c r="H25" s="32"/>
    </row>
    <row r="26" spans="2:8" ht="15.75" x14ac:dyDescent="0.25">
      <c r="B26" s="53"/>
      <c r="C26" s="54"/>
      <c r="D26" s="39"/>
      <c r="E26" s="40"/>
      <c r="F26" s="52"/>
      <c r="G26" s="41"/>
      <c r="H26" s="33">
        <f>D25*F25</f>
        <v>0</v>
      </c>
    </row>
    <row r="27" spans="2:8" ht="15.75" x14ac:dyDescent="0.25">
      <c r="B27" s="59" t="s">
        <v>25</v>
      </c>
      <c r="C27" s="60"/>
      <c r="D27" s="60"/>
      <c r="E27" s="60"/>
      <c r="F27" s="60"/>
      <c r="G27" s="60"/>
      <c r="H27" s="33"/>
    </row>
    <row r="28" spans="2:8" ht="15.75" x14ac:dyDescent="0.25">
      <c r="B28" s="59"/>
      <c r="C28" s="60"/>
      <c r="D28" s="60"/>
      <c r="E28" s="60"/>
      <c r="F28" s="60"/>
      <c r="G28" s="60"/>
      <c r="H28" s="33"/>
    </row>
    <row r="29" spans="2:8" ht="31.5" x14ac:dyDescent="0.25">
      <c r="B29" s="11"/>
      <c r="C29" s="61" t="s">
        <v>26</v>
      </c>
      <c r="D29" s="61"/>
      <c r="E29" s="5" t="s">
        <v>19</v>
      </c>
      <c r="F29" s="12" t="s">
        <v>27</v>
      </c>
      <c r="G29" s="8"/>
      <c r="H29" s="33" t="s">
        <v>28</v>
      </c>
    </row>
    <row r="30" spans="2:8" ht="15.75" customHeight="1" x14ac:dyDescent="0.25">
      <c r="B30" s="55" t="s">
        <v>29</v>
      </c>
      <c r="C30" s="58">
        <v>150</v>
      </c>
      <c r="D30" s="58"/>
      <c r="E30" s="40" t="s">
        <v>19</v>
      </c>
      <c r="F30" s="52">
        <v>0</v>
      </c>
      <c r="G30" s="8"/>
      <c r="H30" s="34"/>
    </row>
    <row r="31" spans="2:8" ht="15.75" x14ac:dyDescent="0.25">
      <c r="B31" s="55"/>
      <c r="C31" s="58"/>
      <c r="D31" s="58"/>
      <c r="E31" s="40"/>
      <c r="F31" s="52"/>
      <c r="G31" s="7" t="s">
        <v>20</v>
      </c>
      <c r="H31" s="33">
        <f>F30*C30</f>
        <v>0</v>
      </c>
    </row>
    <row r="32" spans="2:8" ht="15.75" x14ac:dyDescent="0.25">
      <c r="B32" s="6"/>
      <c r="C32" s="58"/>
      <c r="D32" s="58"/>
      <c r="E32" s="5"/>
      <c r="F32" s="7"/>
      <c r="G32" s="8"/>
      <c r="H32" s="35"/>
    </row>
    <row r="33" spans="2:8" ht="15.75" x14ac:dyDescent="0.25">
      <c r="B33" s="55"/>
      <c r="C33" s="56"/>
      <c r="D33" s="56"/>
      <c r="E33" s="56"/>
      <c r="F33" s="56"/>
      <c r="G33" s="15"/>
      <c r="H33" s="36"/>
    </row>
    <row r="34" spans="2:8" ht="15.75" x14ac:dyDescent="0.25">
      <c r="B34" s="55" t="s">
        <v>60</v>
      </c>
      <c r="C34" s="56"/>
      <c r="D34" s="56"/>
      <c r="E34" s="56"/>
      <c r="F34" s="56"/>
      <c r="G34" s="7" t="s">
        <v>20</v>
      </c>
      <c r="H34" s="36">
        <f>H6+H10+H12+H14+H16+H18+H20+H22+H24+H26+H31</f>
        <v>0</v>
      </c>
    </row>
    <row r="35" spans="2:8" ht="16.5" thickBot="1" x14ac:dyDescent="0.3">
      <c r="B35" s="62"/>
      <c r="C35" s="63"/>
      <c r="D35" s="63"/>
      <c r="E35" s="63"/>
      <c r="F35" s="63"/>
      <c r="G35" s="16"/>
      <c r="H35" s="18" t="s">
        <v>30</v>
      </c>
    </row>
    <row r="36" spans="2:8" ht="15.75" thickBot="1" x14ac:dyDescent="0.3">
      <c r="B36" s="19"/>
    </row>
    <row r="37" spans="2:8" ht="15.75" x14ac:dyDescent="0.25">
      <c r="B37" s="42" t="s">
        <v>14</v>
      </c>
      <c r="C37" s="44" t="s">
        <v>15</v>
      </c>
      <c r="D37" s="44"/>
      <c r="E37" s="44"/>
      <c r="F37" s="46" t="s">
        <v>17</v>
      </c>
      <c r="G37" s="48" t="s">
        <v>18</v>
      </c>
      <c r="H37" s="49"/>
    </row>
    <row r="38" spans="2:8" ht="15.75" x14ac:dyDescent="0.25">
      <c r="B38" s="43"/>
      <c r="C38" s="45" t="s">
        <v>16</v>
      </c>
      <c r="D38" s="45"/>
      <c r="E38" s="45"/>
      <c r="F38" s="47"/>
      <c r="G38" s="50"/>
      <c r="H38" s="51"/>
    </row>
    <row r="39" spans="2:8" ht="15" customHeight="1" x14ac:dyDescent="0.25">
      <c r="B39" s="37" t="s">
        <v>54</v>
      </c>
      <c r="C39" s="38"/>
      <c r="D39" s="39">
        <f>2000*24/2</f>
        <v>24000</v>
      </c>
      <c r="E39" s="40" t="s">
        <v>19</v>
      </c>
      <c r="F39" s="52">
        <v>0</v>
      </c>
      <c r="G39" s="41" t="s">
        <v>20</v>
      </c>
      <c r="H39" s="9"/>
    </row>
    <row r="40" spans="2:8" ht="15" customHeight="1" x14ac:dyDescent="0.25">
      <c r="B40" s="37"/>
      <c r="C40" s="38"/>
      <c r="D40" s="39"/>
      <c r="E40" s="40"/>
      <c r="F40" s="52"/>
      <c r="G40" s="41"/>
      <c r="H40" s="32">
        <f>F39*D39</f>
        <v>0</v>
      </c>
    </row>
    <row r="41" spans="2:8" ht="15" customHeight="1" x14ac:dyDescent="0.25">
      <c r="B41" s="37" t="s">
        <v>57</v>
      </c>
      <c r="C41" s="38"/>
      <c r="D41" s="39">
        <f>630*24/2</f>
        <v>7560</v>
      </c>
      <c r="E41" s="40" t="s">
        <v>19</v>
      </c>
      <c r="F41" s="52">
        <v>0</v>
      </c>
      <c r="G41" s="41" t="s">
        <v>20</v>
      </c>
      <c r="H41" s="9"/>
    </row>
    <row r="42" spans="2:8" ht="15" customHeight="1" x14ac:dyDescent="0.25">
      <c r="B42" s="37"/>
      <c r="C42" s="38"/>
      <c r="D42" s="39"/>
      <c r="E42" s="40"/>
      <c r="F42" s="52"/>
      <c r="G42" s="41"/>
      <c r="H42" s="32">
        <f>F41*D41</f>
        <v>0</v>
      </c>
    </row>
    <row r="43" spans="2:8" x14ac:dyDescent="0.25">
      <c r="B43" s="37" t="s">
        <v>58</v>
      </c>
      <c r="C43" s="38"/>
      <c r="D43" s="39">
        <f>200*24/2</f>
        <v>2400</v>
      </c>
      <c r="E43" s="40" t="s">
        <v>19</v>
      </c>
      <c r="F43" s="52">
        <v>0</v>
      </c>
      <c r="G43" s="31"/>
      <c r="H43" s="32"/>
    </row>
    <row r="44" spans="2:8" x14ac:dyDescent="0.25">
      <c r="B44" s="37"/>
      <c r="C44" s="38"/>
      <c r="D44" s="39"/>
      <c r="E44" s="40"/>
      <c r="F44" s="52"/>
      <c r="G44" s="31"/>
      <c r="H44" s="32"/>
    </row>
    <row r="45" spans="2:8" ht="15" customHeight="1" x14ac:dyDescent="0.25">
      <c r="B45" s="53" t="s">
        <v>36</v>
      </c>
      <c r="C45" s="54"/>
      <c r="D45" s="39">
        <f>75*24/2</f>
        <v>900</v>
      </c>
      <c r="E45" s="40" t="s">
        <v>19</v>
      </c>
      <c r="F45" s="52">
        <v>0</v>
      </c>
      <c r="G45" s="41" t="s">
        <v>20</v>
      </c>
      <c r="H45" s="9"/>
    </row>
    <row r="46" spans="2:8" ht="15" customHeight="1" x14ac:dyDescent="0.25">
      <c r="B46" s="53"/>
      <c r="C46" s="54"/>
      <c r="D46" s="39"/>
      <c r="E46" s="40"/>
      <c r="F46" s="52"/>
      <c r="G46" s="41"/>
      <c r="H46" s="32">
        <f>F45*D45</f>
        <v>0</v>
      </c>
    </row>
    <row r="47" spans="2:8" ht="15" customHeight="1" x14ac:dyDescent="0.25">
      <c r="B47" s="53" t="s">
        <v>38</v>
      </c>
      <c r="C47" s="54"/>
      <c r="D47" s="39">
        <f>75*24/2</f>
        <v>900</v>
      </c>
      <c r="E47" s="40" t="s">
        <v>19</v>
      </c>
      <c r="F47" s="52">
        <v>0</v>
      </c>
      <c r="G47" s="41" t="s">
        <v>20</v>
      </c>
      <c r="H47" s="9"/>
    </row>
    <row r="48" spans="2:8" ht="15" customHeight="1" x14ac:dyDescent="0.25">
      <c r="B48" s="53"/>
      <c r="C48" s="54"/>
      <c r="D48" s="39"/>
      <c r="E48" s="40"/>
      <c r="F48" s="52"/>
      <c r="G48" s="41"/>
      <c r="H48" s="32">
        <f>F47*D47</f>
        <v>0</v>
      </c>
    </row>
    <row r="49" spans="2:8" ht="15" customHeight="1" x14ac:dyDescent="0.25">
      <c r="B49" s="37" t="s">
        <v>55</v>
      </c>
      <c r="C49" s="38"/>
      <c r="D49" s="39">
        <f>2000*24/2</f>
        <v>24000</v>
      </c>
      <c r="E49" s="40" t="s">
        <v>19</v>
      </c>
      <c r="F49" s="52">
        <v>0</v>
      </c>
      <c r="G49" s="41" t="s">
        <v>20</v>
      </c>
      <c r="H49" s="9"/>
    </row>
    <row r="50" spans="2:8" ht="15" customHeight="1" x14ac:dyDescent="0.25">
      <c r="B50" s="37"/>
      <c r="C50" s="38"/>
      <c r="D50" s="39"/>
      <c r="E50" s="40"/>
      <c r="F50" s="52"/>
      <c r="G50" s="41"/>
      <c r="H50" s="32">
        <f>F49*D49</f>
        <v>0</v>
      </c>
    </row>
    <row r="51" spans="2:8" ht="15" customHeight="1" x14ac:dyDescent="0.25">
      <c r="B51" s="37" t="s">
        <v>56</v>
      </c>
      <c r="C51" s="38"/>
      <c r="D51" s="39">
        <f>1300*24/2</f>
        <v>15600</v>
      </c>
      <c r="E51" s="40" t="s">
        <v>19</v>
      </c>
      <c r="F51" s="52">
        <v>0</v>
      </c>
      <c r="G51" s="41" t="s">
        <v>20</v>
      </c>
      <c r="H51" s="9"/>
    </row>
    <row r="52" spans="2:8" ht="15" customHeight="1" x14ac:dyDescent="0.25">
      <c r="B52" s="37"/>
      <c r="C52" s="38"/>
      <c r="D52" s="39"/>
      <c r="E52" s="40"/>
      <c r="F52" s="52"/>
      <c r="G52" s="41"/>
      <c r="H52" s="32">
        <f>F51*D51</f>
        <v>0</v>
      </c>
    </row>
    <row r="53" spans="2:8" ht="15" customHeight="1" x14ac:dyDescent="0.25">
      <c r="B53" s="37" t="s">
        <v>21</v>
      </c>
      <c r="C53" s="38"/>
      <c r="D53" s="39">
        <f>1000*24/2</f>
        <v>12000</v>
      </c>
      <c r="E53" s="40" t="s">
        <v>19</v>
      </c>
      <c r="F53" s="52">
        <v>0</v>
      </c>
      <c r="G53" s="41" t="s">
        <v>20</v>
      </c>
      <c r="H53" s="9" t="s">
        <v>22</v>
      </c>
    </row>
    <row r="54" spans="2:8" ht="15" customHeight="1" x14ac:dyDescent="0.25">
      <c r="B54" s="37"/>
      <c r="C54" s="38"/>
      <c r="D54" s="39"/>
      <c r="E54" s="40"/>
      <c r="F54" s="52"/>
      <c r="G54" s="41"/>
      <c r="H54" s="32">
        <f>F53*D53</f>
        <v>0</v>
      </c>
    </row>
    <row r="55" spans="2:8" ht="15" customHeight="1" x14ac:dyDescent="0.25">
      <c r="B55" s="37" t="s">
        <v>23</v>
      </c>
      <c r="C55" s="38"/>
      <c r="D55" s="39">
        <f>35000*24/2</f>
        <v>420000</v>
      </c>
      <c r="E55" s="40" t="s">
        <v>19</v>
      </c>
      <c r="F55" s="52">
        <v>0</v>
      </c>
      <c r="G55" s="41" t="s">
        <v>20</v>
      </c>
      <c r="H55" s="9" t="s">
        <v>22</v>
      </c>
    </row>
    <row r="56" spans="2:8" ht="15" customHeight="1" x14ac:dyDescent="0.25">
      <c r="B56" s="37"/>
      <c r="C56" s="38"/>
      <c r="D56" s="39"/>
      <c r="E56" s="40"/>
      <c r="F56" s="52"/>
      <c r="G56" s="41"/>
      <c r="H56" s="32">
        <f>F55*D55</f>
        <v>0</v>
      </c>
    </row>
    <row r="57" spans="2:8" ht="15" customHeight="1" x14ac:dyDescent="0.25">
      <c r="B57" s="37" t="s">
        <v>24</v>
      </c>
      <c r="C57" s="38"/>
      <c r="D57" s="39">
        <f>21000*24/2</f>
        <v>252000</v>
      </c>
      <c r="E57" s="40" t="s">
        <v>19</v>
      </c>
      <c r="F57" s="52">
        <v>0</v>
      </c>
      <c r="G57" s="41" t="s">
        <v>20</v>
      </c>
      <c r="H57" s="9"/>
    </row>
    <row r="58" spans="2:8" ht="15" customHeight="1" x14ac:dyDescent="0.25">
      <c r="B58" s="37"/>
      <c r="C58" s="38"/>
      <c r="D58" s="39"/>
      <c r="E58" s="40"/>
      <c r="F58" s="52"/>
      <c r="G58" s="41"/>
      <c r="H58" s="32">
        <f>F57*D57</f>
        <v>0</v>
      </c>
    </row>
    <row r="59" spans="2:8" ht="15" customHeight="1" x14ac:dyDescent="0.25">
      <c r="B59" s="53" t="s">
        <v>37</v>
      </c>
      <c r="C59" s="54"/>
      <c r="D59" s="39">
        <f>175*24/2</f>
        <v>2100</v>
      </c>
      <c r="E59" s="40" t="s">
        <v>19</v>
      </c>
      <c r="F59" s="52">
        <v>0</v>
      </c>
      <c r="G59" s="41" t="s">
        <v>20</v>
      </c>
      <c r="H59" s="9"/>
    </row>
    <row r="60" spans="2:8" ht="15" customHeight="1" x14ac:dyDescent="0.25">
      <c r="B60" s="53"/>
      <c r="C60" s="54"/>
      <c r="D60" s="39"/>
      <c r="E60" s="40"/>
      <c r="F60" s="52"/>
      <c r="G60" s="41"/>
      <c r="H60" s="32">
        <f>F59*D59</f>
        <v>0</v>
      </c>
    </row>
    <row r="61" spans="2:8" ht="15.75" x14ac:dyDescent="0.25">
      <c r="B61" s="59" t="s">
        <v>25</v>
      </c>
      <c r="C61" s="60"/>
      <c r="D61" s="60"/>
      <c r="E61" s="60"/>
      <c r="F61" s="60"/>
      <c r="G61" s="60"/>
      <c r="H61" s="10"/>
    </row>
    <row r="62" spans="2:8" x14ac:dyDescent="0.25">
      <c r="B62" s="59"/>
      <c r="C62" s="60"/>
      <c r="D62" s="60"/>
      <c r="E62" s="60"/>
      <c r="F62" s="60"/>
      <c r="G62" s="60"/>
      <c r="H62" s="32"/>
    </row>
    <row r="63" spans="2:8" ht="31.5" x14ac:dyDescent="0.25">
      <c r="B63" s="21"/>
      <c r="C63" s="61" t="s">
        <v>26</v>
      </c>
      <c r="D63" s="61"/>
      <c r="E63" s="23" t="s">
        <v>19</v>
      </c>
      <c r="F63" s="25" t="s">
        <v>27</v>
      </c>
      <c r="G63" s="8"/>
      <c r="H63" s="10" t="s">
        <v>28</v>
      </c>
    </row>
    <row r="64" spans="2:8" ht="15.75" x14ac:dyDescent="0.25">
      <c r="B64" s="55" t="s">
        <v>29</v>
      </c>
      <c r="C64" s="58">
        <v>150</v>
      </c>
      <c r="D64" s="58"/>
      <c r="E64" s="40" t="s">
        <v>19</v>
      </c>
      <c r="F64" s="52">
        <v>0</v>
      </c>
      <c r="G64" s="8"/>
      <c r="H64" s="13"/>
    </row>
    <row r="65" spans="2:8" ht="15.75" x14ac:dyDescent="0.25">
      <c r="B65" s="55"/>
      <c r="C65" s="58"/>
      <c r="D65" s="58"/>
      <c r="E65" s="40"/>
      <c r="F65" s="52"/>
      <c r="G65" s="22" t="s">
        <v>20</v>
      </c>
      <c r="H65" s="34">
        <f>C64*F64</f>
        <v>0</v>
      </c>
    </row>
    <row r="66" spans="2:8" ht="15.75" x14ac:dyDescent="0.25">
      <c r="B66" s="24"/>
      <c r="C66" s="58"/>
      <c r="D66" s="58"/>
      <c r="E66" s="23"/>
      <c r="F66" s="22"/>
      <c r="G66" s="8"/>
      <c r="H66" s="14"/>
    </row>
    <row r="67" spans="2:8" ht="15.75" x14ac:dyDescent="0.25">
      <c r="B67" s="55"/>
      <c r="C67" s="56"/>
      <c r="D67" s="56"/>
      <c r="E67" s="56"/>
      <c r="F67" s="56"/>
      <c r="G67" s="15"/>
      <c r="H67" s="17"/>
    </row>
    <row r="68" spans="2:8" ht="15.75" x14ac:dyDescent="0.25">
      <c r="B68" s="55" t="s">
        <v>39</v>
      </c>
      <c r="C68" s="56"/>
      <c r="D68" s="56"/>
      <c r="E68" s="56"/>
      <c r="F68" s="56"/>
      <c r="G68" s="22" t="s">
        <v>20</v>
      </c>
      <c r="H68" s="36">
        <f>H40+H42+H46+H48+H50+H52+H54+H56+H58+H60+H65</f>
        <v>0</v>
      </c>
    </row>
    <row r="69" spans="2:8" ht="16.5" thickBot="1" x14ac:dyDescent="0.3">
      <c r="B69" s="62"/>
      <c r="C69" s="63"/>
      <c r="D69" s="63"/>
      <c r="E69" s="63"/>
      <c r="F69" s="63"/>
      <c r="G69" s="26"/>
      <c r="H69" s="18" t="s">
        <v>30</v>
      </c>
    </row>
    <row r="70" spans="2:8" ht="15.75" thickBot="1" x14ac:dyDescent="0.3"/>
    <row r="71" spans="2:8" ht="15.75" x14ac:dyDescent="0.25">
      <c r="B71" s="42" t="s">
        <v>14</v>
      </c>
      <c r="C71" s="44" t="s">
        <v>15</v>
      </c>
      <c r="D71" s="44"/>
      <c r="E71" s="44"/>
      <c r="F71" s="46" t="s">
        <v>17</v>
      </c>
      <c r="G71" s="48" t="s">
        <v>18</v>
      </c>
      <c r="H71" s="49"/>
    </row>
    <row r="72" spans="2:8" ht="15.75" x14ac:dyDescent="0.25">
      <c r="B72" s="43"/>
      <c r="C72" s="45" t="s">
        <v>16</v>
      </c>
      <c r="D72" s="45"/>
      <c r="E72" s="45"/>
      <c r="F72" s="47"/>
      <c r="G72" s="50"/>
      <c r="H72" s="51"/>
    </row>
    <row r="73" spans="2:8" ht="15.75" customHeight="1" x14ac:dyDescent="0.25">
      <c r="B73" s="37" t="s">
        <v>54</v>
      </c>
      <c r="C73" s="38"/>
      <c r="D73" s="39">
        <f>2000*24/2</f>
        <v>24000</v>
      </c>
      <c r="E73" s="40" t="s">
        <v>19</v>
      </c>
      <c r="F73" s="52">
        <v>0</v>
      </c>
      <c r="G73" s="41" t="s">
        <v>20</v>
      </c>
      <c r="H73" s="9"/>
    </row>
    <row r="74" spans="2:8" ht="15" customHeight="1" x14ac:dyDescent="0.25">
      <c r="B74" s="37"/>
      <c r="C74" s="38"/>
      <c r="D74" s="39"/>
      <c r="E74" s="40"/>
      <c r="F74" s="52"/>
      <c r="G74" s="41"/>
      <c r="H74" s="32">
        <f>F73*D73</f>
        <v>0</v>
      </c>
    </row>
    <row r="75" spans="2:8" ht="15" customHeight="1" x14ac:dyDescent="0.25">
      <c r="B75" s="37" t="s">
        <v>57</v>
      </c>
      <c r="C75" s="38"/>
      <c r="D75" s="39">
        <f>630*24/2</f>
        <v>7560</v>
      </c>
      <c r="E75" s="40" t="s">
        <v>19</v>
      </c>
      <c r="F75" s="52">
        <v>0</v>
      </c>
      <c r="G75" s="41" t="s">
        <v>20</v>
      </c>
      <c r="H75" s="9"/>
    </row>
    <row r="76" spans="2:8" ht="15" customHeight="1" x14ac:dyDescent="0.25">
      <c r="B76" s="37"/>
      <c r="C76" s="38"/>
      <c r="D76" s="39"/>
      <c r="E76" s="40"/>
      <c r="F76" s="52"/>
      <c r="G76" s="41"/>
      <c r="H76" s="32">
        <f>F75*D75</f>
        <v>0</v>
      </c>
    </row>
    <row r="77" spans="2:8" ht="15" customHeight="1" x14ac:dyDescent="0.25">
      <c r="B77" s="37" t="s">
        <v>58</v>
      </c>
      <c r="C77" s="38"/>
      <c r="D77" s="39">
        <f>200*24/2</f>
        <v>2400</v>
      </c>
      <c r="E77" s="40" t="s">
        <v>19</v>
      </c>
      <c r="F77" s="52">
        <v>0</v>
      </c>
      <c r="G77" s="31"/>
      <c r="H77" s="32"/>
    </row>
    <row r="78" spans="2:8" ht="15" customHeight="1" x14ac:dyDescent="0.25">
      <c r="B78" s="37"/>
      <c r="C78" s="38"/>
      <c r="D78" s="39"/>
      <c r="E78" s="40"/>
      <c r="F78" s="52"/>
      <c r="G78" s="31"/>
      <c r="H78" s="32">
        <f>F77*D77</f>
        <v>0</v>
      </c>
    </row>
    <row r="79" spans="2:8" ht="15.75" customHeight="1" x14ac:dyDescent="0.25">
      <c r="B79" s="53" t="s">
        <v>36</v>
      </c>
      <c r="C79" s="54"/>
      <c r="D79" s="39">
        <f>75*24/2</f>
        <v>900</v>
      </c>
      <c r="E79" s="40" t="s">
        <v>19</v>
      </c>
      <c r="F79" s="52">
        <v>0</v>
      </c>
      <c r="G79" s="41" t="s">
        <v>20</v>
      </c>
      <c r="H79" s="9"/>
    </row>
    <row r="80" spans="2:8" ht="15" customHeight="1" x14ac:dyDescent="0.25">
      <c r="B80" s="53"/>
      <c r="C80" s="54"/>
      <c r="D80" s="39"/>
      <c r="E80" s="40"/>
      <c r="F80" s="52"/>
      <c r="G80" s="41"/>
      <c r="H80" s="32">
        <f>F79*D79</f>
        <v>0</v>
      </c>
    </row>
    <row r="81" spans="2:8" ht="15.75" customHeight="1" x14ac:dyDescent="0.25">
      <c r="B81" s="53" t="s">
        <v>38</v>
      </c>
      <c r="C81" s="54"/>
      <c r="D81" s="39">
        <f>75*24/2</f>
        <v>900</v>
      </c>
      <c r="E81" s="40" t="s">
        <v>19</v>
      </c>
      <c r="F81" s="52">
        <v>0</v>
      </c>
      <c r="G81" s="41" t="s">
        <v>20</v>
      </c>
      <c r="H81" s="9"/>
    </row>
    <row r="82" spans="2:8" ht="15" customHeight="1" x14ac:dyDescent="0.25">
      <c r="B82" s="53"/>
      <c r="C82" s="54"/>
      <c r="D82" s="39"/>
      <c r="E82" s="40"/>
      <c r="F82" s="52"/>
      <c r="G82" s="41"/>
      <c r="H82" s="32">
        <f>F81*D81</f>
        <v>0</v>
      </c>
    </row>
    <row r="83" spans="2:8" ht="15" customHeight="1" x14ac:dyDescent="0.25">
      <c r="B83" s="37" t="s">
        <v>55</v>
      </c>
      <c r="C83" s="38"/>
      <c r="D83" s="39">
        <f>2000*24/2</f>
        <v>24000</v>
      </c>
      <c r="E83" s="40" t="s">
        <v>19</v>
      </c>
      <c r="F83" s="52">
        <v>0</v>
      </c>
      <c r="G83" s="41" t="s">
        <v>20</v>
      </c>
      <c r="H83" s="9"/>
    </row>
    <row r="84" spans="2:8" ht="15" customHeight="1" x14ac:dyDescent="0.25">
      <c r="B84" s="37"/>
      <c r="C84" s="38"/>
      <c r="D84" s="39"/>
      <c r="E84" s="40"/>
      <c r="F84" s="52"/>
      <c r="G84" s="41"/>
      <c r="H84" s="32">
        <f>F83*D83</f>
        <v>0</v>
      </c>
    </row>
    <row r="85" spans="2:8" ht="15" customHeight="1" x14ac:dyDescent="0.25">
      <c r="B85" s="37" t="s">
        <v>56</v>
      </c>
      <c r="C85" s="38"/>
      <c r="D85" s="39">
        <f>1300*24/2</f>
        <v>15600</v>
      </c>
      <c r="E85" s="40" t="s">
        <v>19</v>
      </c>
      <c r="F85" s="52">
        <v>0</v>
      </c>
      <c r="G85" s="41" t="s">
        <v>20</v>
      </c>
      <c r="H85" s="9"/>
    </row>
    <row r="86" spans="2:8" ht="15" customHeight="1" x14ac:dyDescent="0.25">
      <c r="B86" s="37"/>
      <c r="C86" s="38"/>
      <c r="D86" s="39"/>
      <c r="E86" s="40"/>
      <c r="F86" s="52"/>
      <c r="G86" s="41"/>
      <c r="H86" s="32">
        <f>F85*D85</f>
        <v>0</v>
      </c>
    </row>
    <row r="87" spans="2:8" ht="15" customHeight="1" x14ac:dyDescent="0.25">
      <c r="B87" s="37" t="s">
        <v>21</v>
      </c>
      <c r="C87" s="38"/>
      <c r="D87" s="39">
        <f>1000*24/2</f>
        <v>12000</v>
      </c>
      <c r="E87" s="40" t="s">
        <v>19</v>
      </c>
      <c r="F87" s="52">
        <v>0</v>
      </c>
      <c r="G87" s="41" t="s">
        <v>20</v>
      </c>
      <c r="H87" s="9" t="s">
        <v>22</v>
      </c>
    </row>
    <row r="88" spans="2:8" ht="15" customHeight="1" x14ac:dyDescent="0.25">
      <c r="B88" s="37"/>
      <c r="C88" s="38"/>
      <c r="D88" s="39"/>
      <c r="E88" s="40"/>
      <c r="F88" s="52"/>
      <c r="G88" s="41"/>
      <c r="H88" s="32">
        <f>F87*D87</f>
        <v>0</v>
      </c>
    </row>
    <row r="89" spans="2:8" ht="15.75" customHeight="1" x14ac:dyDescent="0.25">
      <c r="B89" s="37" t="s">
        <v>23</v>
      </c>
      <c r="C89" s="38"/>
      <c r="D89" s="39">
        <f>35000*24/2</f>
        <v>420000</v>
      </c>
      <c r="E89" s="40" t="s">
        <v>19</v>
      </c>
      <c r="F89" s="52">
        <v>0</v>
      </c>
      <c r="G89" s="41" t="s">
        <v>20</v>
      </c>
      <c r="H89" s="9" t="s">
        <v>22</v>
      </c>
    </row>
    <row r="90" spans="2:8" ht="15" customHeight="1" x14ac:dyDescent="0.25">
      <c r="B90" s="37"/>
      <c r="C90" s="38"/>
      <c r="D90" s="39"/>
      <c r="E90" s="40"/>
      <c r="F90" s="52"/>
      <c r="G90" s="41"/>
      <c r="H90" s="32">
        <f>F89*D89</f>
        <v>0</v>
      </c>
    </row>
    <row r="91" spans="2:8" ht="15.75" customHeight="1" x14ac:dyDescent="0.25">
      <c r="B91" s="37" t="s">
        <v>24</v>
      </c>
      <c r="C91" s="38"/>
      <c r="D91" s="39">
        <f>21000*24/2</f>
        <v>252000</v>
      </c>
      <c r="E91" s="40" t="s">
        <v>19</v>
      </c>
      <c r="F91" s="52">
        <v>0</v>
      </c>
      <c r="G91" s="41" t="s">
        <v>20</v>
      </c>
      <c r="H91" s="9"/>
    </row>
    <row r="92" spans="2:8" ht="15" customHeight="1" x14ac:dyDescent="0.25">
      <c r="B92" s="37"/>
      <c r="C92" s="38"/>
      <c r="D92" s="39"/>
      <c r="E92" s="40"/>
      <c r="F92" s="52"/>
      <c r="G92" s="41"/>
      <c r="H92" s="32">
        <f>F91*D91</f>
        <v>0</v>
      </c>
    </row>
    <row r="93" spans="2:8" ht="15.75" customHeight="1" x14ac:dyDescent="0.25">
      <c r="B93" s="53" t="s">
        <v>37</v>
      </c>
      <c r="C93" s="54"/>
      <c r="D93" s="39">
        <f>175*24/2</f>
        <v>2100</v>
      </c>
      <c r="E93" s="40" t="s">
        <v>19</v>
      </c>
      <c r="F93" s="52">
        <v>0</v>
      </c>
      <c r="G93" s="41" t="s">
        <v>20</v>
      </c>
      <c r="H93" s="9"/>
    </row>
    <row r="94" spans="2:8" ht="15" customHeight="1" x14ac:dyDescent="0.25">
      <c r="B94" s="53"/>
      <c r="C94" s="54"/>
      <c r="D94" s="39"/>
      <c r="E94" s="40"/>
      <c r="F94" s="52"/>
      <c r="G94" s="41"/>
      <c r="H94" s="32">
        <f>F93*D93</f>
        <v>0</v>
      </c>
    </row>
    <row r="95" spans="2:8" ht="15.75" customHeight="1" x14ac:dyDescent="0.25">
      <c r="B95" s="59" t="s">
        <v>25</v>
      </c>
      <c r="C95" s="60"/>
      <c r="D95" s="60"/>
      <c r="E95" s="60"/>
      <c r="F95" s="60"/>
      <c r="G95" s="60"/>
      <c r="H95" s="10"/>
    </row>
    <row r="96" spans="2:8" x14ac:dyDescent="0.25">
      <c r="B96" s="59"/>
      <c r="C96" s="60"/>
      <c r="D96" s="60"/>
      <c r="E96" s="60"/>
      <c r="F96" s="60"/>
      <c r="G96" s="60"/>
      <c r="H96" s="32"/>
    </row>
    <row r="97" spans="2:8" ht="31.5" customHeight="1" x14ac:dyDescent="0.25">
      <c r="B97" s="28"/>
      <c r="C97" s="61" t="s">
        <v>26</v>
      </c>
      <c r="D97" s="61"/>
      <c r="E97" s="27" t="s">
        <v>19</v>
      </c>
      <c r="F97" s="30" t="s">
        <v>27</v>
      </c>
      <c r="G97" s="8"/>
      <c r="H97" s="10" t="s">
        <v>28</v>
      </c>
    </row>
    <row r="98" spans="2:8" ht="15.75" customHeight="1" x14ac:dyDescent="0.25">
      <c r="B98" s="55" t="s">
        <v>29</v>
      </c>
      <c r="C98" s="58">
        <v>150</v>
      </c>
      <c r="D98" s="58"/>
      <c r="E98" s="40" t="s">
        <v>19</v>
      </c>
      <c r="F98" s="52">
        <v>0</v>
      </c>
      <c r="G98" s="8"/>
      <c r="H98" s="13"/>
    </row>
    <row r="99" spans="2:8" ht="15.75" x14ac:dyDescent="0.25">
      <c r="B99" s="55"/>
      <c r="C99" s="58"/>
      <c r="D99" s="58"/>
      <c r="E99" s="40"/>
      <c r="F99" s="52"/>
      <c r="G99" s="29" t="s">
        <v>20</v>
      </c>
      <c r="H99" s="34">
        <f>C98*F98</f>
        <v>0</v>
      </c>
    </row>
    <row r="100" spans="2:8" ht="15.75" x14ac:dyDescent="0.25">
      <c r="B100" s="24"/>
      <c r="C100" s="58"/>
      <c r="D100" s="58"/>
      <c r="E100" s="23"/>
      <c r="F100" s="22"/>
      <c r="G100" s="8"/>
      <c r="H100" s="14"/>
    </row>
    <row r="101" spans="2:8" ht="15.75" x14ac:dyDescent="0.25">
      <c r="B101" s="55"/>
      <c r="C101" s="56"/>
      <c r="D101" s="56"/>
      <c r="E101" s="56"/>
      <c r="F101" s="56"/>
      <c r="G101" s="15"/>
      <c r="H101" s="17"/>
    </row>
    <row r="102" spans="2:8" ht="15.75" x14ac:dyDescent="0.25">
      <c r="B102" s="55" t="s">
        <v>40</v>
      </c>
      <c r="C102" s="56"/>
      <c r="D102" s="56"/>
      <c r="E102" s="56"/>
      <c r="F102" s="56"/>
      <c r="G102" s="22" t="s">
        <v>20</v>
      </c>
      <c r="H102" s="36">
        <f>H74+H76+H80+H82+H84+H86+H88+H90+H92+H94+H99</f>
        <v>0</v>
      </c>
    </row>
    <row r="103" spans="2:8" ht="16.5" thickBot="1" x14ac:dyDescent="0.3">
      <c r="B103" s="62"/>
      <c r="C103" s="63"/>
      <c r="D103" s="63"/>
      <c r="E103" s="63"/>
      <c r="F103" s="63"/>
      <c r="G103" s="26"/>
      <c r="H103" s="18" t="s">
        <v>30</v>
      </c>
    </row>
    <row r="104" spans="2:8" ht="15.75" thickBot="1" x14ac:dyDescent="0.3"/>
    <row r="105" spans="2:8" ht="15.75" x14ac:dyDescent="0.25">
      <c r="B105" s="42" t="s">
        <v>14</v>
      </c>
      <c r="C105" s="44" t="s">
        <v>15</v>
      </c>
      <c r="D105" s="44"/>
      <c r="E105" s="44"/>
      <c r="F105" s="46" t="s">
        <v>17</v>
      </c>
      <c r="G105" s="48" t="s">
        <v>18</v>
      </c>
      <c r="H105" s="49"/>
    </row>
    <row r="106" spans="2:8" ht="15.75" x14ac:dyDescent="0.25">
      <c r="B106" s="43"/>
      <c r="C106" s="45" t="s">
        <v>16</v>
      </c>
      <c r="D106" s="45"/>
      <c r="E106" s="45"/>
      <c r="F106" s="47"/>
      <c r="G106" s="50"/>
      <c r="H106" s="51"/>
    </row>
    <row r="107" spans="2:8" ht="15.75" customHeight="1" x14ac:dyDescent="0.25">
      <c r="B107" s="37" t="s">
        <v>54</v>
      </c>
      <c r="C107" s="38"/>
      <c r="D107" s="39">
        <f>2000*24/2</f>
        <v>24000</v>
      </c>
      <c r="E107" s="40" t="s">
        <v>19</v>
      </c>
      <c r="F107" s="52">
        <v>0</v>
      </c>
      <c r="G107" s="41" t="s">
        <v>20</v>
      </c>
      <c r="H107" s="9"/>
    </row>
    <row r="108" spans="2:8" ht="15" customHeight="1" x14ac:dyDescent="0.25">
      <c r="B108" s="37"/>
      <c r="C108" s="38"/>
      <c r="D108" s="39"/>
      <c r="E108" s="40"/>
      <c r="F108" s="52"/>
      <c r="G108" s="41"/>
      <c r="H108" s="32">
        <f>F107*D107</f>
        <v>0</v>
      </c>
    </row>
    <row r="109" spans="2:8" ht="15" customHeight="1" x14ac:dyDescent="0.25">
      <c r="B109" s="37" t="s">
        <v>57</v>
      </c>
      <c r="C109" s="38"/>
      <c r="D109" s="39">
        <f>630*24/2</f>
        <v>7560</v>
      </c>
      <c r="E109" s="40" t="s">
        <v>19</v>
      </c>
      <c r="F109" s="52">
        <v>0</v>
      </c>
      <c r="G109" s="41" t="s">
        <v>20</v>
      </c>
      <c r="H109" s="9"/>
    </row>
    <row r="110" spans="2:8" ht="15" customHeight="1" x14ac:dyDescent="0.25">
      <c r="B110" s="37"/>
      <c r="C110" s="38"/>
      <c r="D110" s="39"/>
      <c r="E110" s="40"/>
      <c r="F110" s="52"/>
      <c r="G110" s="41"/>
      <c r="H110" s="32">
        <f>F109*D109</f>
        <v>0</v>
      </c>
    </row>
    <row r="111" spans="2:8" ht="15" customHeight="1" x14ac:dyDescent="0.25">
      <c r="B111" s="37" t="s">
        <v>58</v>
      </c>
      <c r="C111" s="38"/>
      <c r="D111" s="39">
        <f>200*24/2</f>
        <v>2400</v>
      </c>
      <c r="E111" s="40" t="s">
        <v>19</v>
      </c>
      <c r="F111" s="52">
        <v>0</v>
      </c>
      <c r="G111" s="31"/>
      <c r="H111" s="32"/>
    </row>
    <row r="112" spans="2:8" ht="15" customHeight="1" x14ac:dyDescent="0.25">
      <c r="B112" s="37"/>
      <c r="C112" s="38"/>
      <c r="D112" s="39"/>
      <c r="E112" s="40"/>
      <c r="F112" s="52"/>
      <c r="G112" s="31"/>
      <c r="H112" s="32">
        <f>F111*D111</f>
        <v>0</v>
      </c>
    </row>
    <row r="113" spans="2:8" ht="15.75" customHeight="1" x14ac:dyDescent="0.25">
      <c r="B113" s="53" t="s">
        <v>36</v>
      </c>
      <c r="C113" s="54"/>
      <c r="D113" s="39">
        <f>75*24/2</f>
        <v>900</v>
      </c>
      <c r="E113" s="40" t="s">
        <v>19</v>
      </c>
      <c r="F113" s="52">
        <v>0</v>
      </c>
      <c r="G113" s="41" t="s">
        <v>20</v>
      </c>
      <c r="H113" s="9"/>
    </row>
    <row r="114" spans="2:8" ht="15" customHeight="1" x14ac:dyDescent="0.25">
      <c r="B114" s="53"/>
      <c r="C114" s="54"/>
      <c r="D114" s="39"/>
      <c r="E114" s="40"/>
      <c r="F114" s="52"/>
      <c r="G114" s="41"/>
      <c r="H114" s="32">
        <f>F113*D113</f>
        <v>0</v>
      </c>
    </row>
    <row r="115" spans="2:8" ht="15.75" customHeight="1" x14ac:dyDescent="0.25">
      <c r="B115" s="53" t="s">
        <v>38</v>
      </c>
      <c r="C115" s="54"/>
      <c r="D115" s="39">
        <f>75*24/2</f>
        <v>900</v>
      </c>
      <c r="E115" s="40" t="s">
        <v>19</v>
      </c>
      <c r="F115" s="52">
        <v>0</v>
      </c>
      <c r="G115" s="41" t="s">
        <v>20</v>
      </c>
      <c r="H115" s="9"/>
    </row>
    <row r="116" spans="2:8" ht="15" customHeight="1" x14ac:dyDescent="0.25">
      <c r="B116" s="53"/>
      <c r="C116" s="54"/>
      <c r="D116" s="39"/>
      <c r="E116" s="40"/>
      <c r="F116" s="52"/>
      <c r="G116" s="41"/>
      <c r="H116" s="32">
        <f>F115*D115</f>
        <v>0</v>
      </c>
    </row>
    <row r="117" spans="2:8" ht="15" customHeight="1" x14ac:dyDescent="0.25">
      <c r="B117" s="37" t="s">
        <v>55</v>
      </c>
      <c r="C117" s="38"/>
      <c r="D117" s="39">
        <f>2000*24/2</f>
        <v>24000</v>
      </c>
      <c r="E117" s="40" t="s">
        <v>19</v>
      </c>
      <c r="F117" s="52">
        <v>0</v>
      </c>
      <c r="G117" s="41" t="s">
        <v>20</v>
      </c>
      <c r="H117" s="9"/>
    </row>
    <row r="118" spans="2:8" ht="15" customHeight="1" x14ac:dyDescent="0.25">
      <c r="B118" s="37"/>
      <c r="C118" s="38"/>
      <c r="D118" s="39"/>
      <c r="E118" s="40"/>
      <c r="F118" s="52"/>
      <c r="G118" s="41"/>
      <c r="H118" s="32">
        <f>F117*D117</f>
        <v>0</v>
      </c>
    </row>
    <row r="119" spans="2:8" ht="15" customHeight="1" x14ac:dyDescent="0.25">
      <c r="B119" s="37" t="s">
        <v>56</v>
      </c>
      <c r="C119" s="38"/>
      <c r="D119" s="39">
        <f>1300*24/2</f>
        <v>15600</v>
      </c>
      <c r="E119" s="40" t="s">
        <v>19</v>
      </c>
      <c r="F119" s="52">
        <v>0</v>
      </c>
      <c r="G119" s="41" t="s">
        <v>20</v>
      </c>
      <c r="H119" s="9"/>
    </row>
    <row r="120" spans="2:8" ht="15" customHeight="1" x14ac:dyDescent="0.25">
      <c r="B120" s="37"/>
      <c r="C120" s="38"/>
      <c r="D120" s="39"/>
      <c r="E120" s="40"/>
      <c r="F120" s="52"/>
      <c r="G120" s="41"/>
      <c r="H120" s="32">
        <f>F119*D119</f>
        <v>0</v>
      </c>
    </row>
    <row r="121" spans="2:8" ht="15" customHeight="1" x14ac:dyDescent="0.25">
      <c r="B121" s="37" t="s">
        <v>21</v>
      </c>
      <c r="C121" s="38"/>
      <c r="D121" s="39">
        <f>1000*24/2</f>
        <v>12000</v>
      </c>
      <c r="E121" s="40" t="s">
        <v>19</v>
      </c>
      <c r="F121" s="52">
        <v>0</v>
      </c>
      <c r="G121" s="41" t="s">
        <v>20</v>
      </c>
      <c r="H121" s="9" t="s">
        <v>22</v>
      </c>
    </row>
    <row r="122" spans="2:8" ht="15" customHeight="1" x14ac:dyDescent="0.25">
      <c r="B122" s="37"/>
      <c r="C122" s="38"/>
      <c r="D122" s="39"/>
      <c r="E122" s="40"/>
      <c r="F122" s="52"/>
      <c r="G122" s="41"/>
      <c r="H122" s="32">
        <f>F121*D121</f>
        <v>0</v>
      </c>
    </row>
    <row r="123" spans="2:8" ht="15.75" customHeight="1" x14ac:dyDescent="0.25">
      <c r="B123" s="37" t="s">
        <v>23</v>
      </c>
      <c r="C123" s="38"/>
      <c r="D123" s="39">
        <f>35000*24/2</f>
        <v>420000</v>
      </c>
      <c r="E123" s="40" t="s">
        <v>19</v>
      </c>
      <c r="F123" s="52">
        <v>0</v>
      </c>
      <c r="G123" s="41" t="s">
        <v>20</v>
      </c>
      <c r="H123" s="9" t="s">
        <v>22</v>
      </c>
    </row>
    <row r="124" spans="2:8" ht="15" customHeight="1" x14ac:dyDescent="0.25">
      <c r="B124" s="37"/>
      <c r="C124" s="38"/>
      <c r="D124" s="39"/>
      <c r="E124" s="40"/>
      <c r="F124" s="52"/>
      <c r="G124" s="41"/>
      <c r="H124" s="32">
        <f>F123*D123</f>
        <v>0</v>
      </c>
    </row>
    <row r="125" spans="2:8" ht="15.75" customHeight="1" x14ac:dyDescent="0.25">
      <c r="B125" s="37" t="s">
        <v>24</v>
      </c>
      <c r="C125" s="38"/>
      <c r="D125" s="39">
        <f>21000*24/2</f>
        <v>252000</v>
      </c>
      <c r="E125" s="40" t="s">
        <v>19</v>
      </c>
      <c r="F125" s="52">
        <v>0</v>
      </c>
      <c r="G125" s="41" t="s">
        <v>20</v>
      </c>
      <c r="H125" s="9"/>
    </row>
    <row r="126" spans="2:8" ht="15" customHeight="1" x14ac:dyDescent="0.25">
      <c r="B126" s="37"/>
      <c r="C126" s="38"/>
      <c r="D126" s="39"/>
      <c r="E126" s="40"/>
      <c r="F126" s="52"/>
      <c r="G126" s="41"/>
      <c r="H126" s="32">
        <f>F125*D125</f>
        <v>0</v>
      </c>
    </row>
    <row r="127" spans="2:8" ht="15.75" customHeight="1" x14ac:dyDescent="0.25">
      <c r="B127" s="53" t="s">
        <v>37</v>
      </c>
      <c r="C127" s="54"/>
      <c r="D127" s="39">
        <f>175*24/2</f>
        <v>2100</v>
      </c>
      <c r="E127" s="40" t="s">
        <v>19</v>
      </c>
      <c r="F127" s="52">
        <v>0</v>
      </c>
      <c r="G127" s="41" t="s">
        <v>20</v>
      </c>
      <c r="H127" s="9"/>
    </row>
    <row r="128" spans="2:8" ht="15" customHeight="1" x14ac:dyDescent="0.25">
      <c r="B128" s="53"/>
      <c r="C128" s="54"/>
      <c r="D128" s="39"/>
      <c r="E128" s="40"/>
      <c r="F128" s="52"/>
      <c r="G128" s="41"/>
      <c r="H128" s="32">
        <f>F127*D127</f>
        <v>0</v>
      </c>
    </row>
    <row r="129" spans="2:8" ht="15.75" customHeight="1" x14ac:dyDescent="0.25">
      <c r="B129" s="59" t="s">
        <v>25</v>
      </c>
      <c r="C129" s="60"/>
      <c r="D129" s="60"/>
      <c r="E129" s="60"/>
      <c r="F129" s="60"/>
      <c r="G129" s="60"/>
      <c r="H129" s="10"/>
    </row>
    <row r="130" spans="2:8" x14ac:dyDescent="0.25">
      <c r="B130" s="59"/>
      <c r="C130" s="60"/>
      <c r="D130" s="60"/>
      <c r="E130" s="60"/>
      <c r="F130" s="60"/>
      <c r="G130" s="60"/>
      <c r="H130" s="32"/>
    </row>
    <row r="131" spans="2:8" ht="31.5" customHeight="1" x14ac:dyDescent="0.25">
      <c r="B131" s="28"/>
      <c r="C131" s="61" t="s">
        <v>26</v>
      </c>
      <c r="D131" s="61"/>
      <c r="E131" s="27" t="s">
        <v>19</v>
      </c>
      <c r="F131" s="30" t="s">
        <v>27</v>
      </c>
      <c r="G131" s="8"/>
      <c r="H131" s="10" t="s">
        <v>28</v>
      </c>
    </row>
    <row r="132" spans="2:8" ht="15.75" customHeight="1" x14ac:dyDescent="0.25">
      <c r="B132" s="55" t="s">
        <v>29</v>
      </c>
      <c r="C132" s="58">
        <v>150</v>
      </c>
      <c r="D132" s="58"/>
      <c r="E132" s="40" t="s">
        <v>19</v>
      </c>
      <c r="F132" s="52">
        <v>0</v>
      </c>
      <c r="G132" s="8"/>
      <c r="H132" s="13"/>
    </row>
    <row r="133" spans="2:8" ht="15.75" x14ac:dyDescent="0.25">
      <c r="B133" s="55"/>
      <c r="C133" s="58"/>
      <c r="D133" s="58"/>
      <c r="E133" s="40"/>
      <c r="F133" s="52"/>
      <c r="G133" s="29" t="s">
        <v>20</v>
      </c>
      <c r="H133" s="34">
        <f>C132*F132</f>
        <v>0</v>
      </c>
    </row>
    <row r="134" spans="2:8" ht="15.75" x14ac:dyDescent="0.25">
      <c r="B134" s="24"/>
      <c r="C134" s="58"/>
      <c r="D134" s="58"/>
      <c r="E134" s="23"/>
      <c r="F134" s="22"/>
      <c r="G134" s="8"/>
      <c r="H134" s="14"/>
    </row>
    <row r="135" spans="2:8" ht="15.75" x14ac:dyDescent="0.25">
      <c r="B135" s="55"/>
      <c r="C135" s="56"/>
      <c r="D135" s="56"/>
      <c r="E135" s="56"/>
      <c r="F135" s="56"/>
      <c r="G135" s="15"/>
      <c r="H135" s="17"/>
    </row>
    <row r="136" spans="2:8" ht="15.75" x14ac:dyDescent="0.25">
      <c r="B136" s="55" t="s">
        <v>41</v>
      </c>
      <c r="C136" s="56"/>
      <c r="D136" s="56"/>
      <c r="E136" s="56"/>
      <c r="F136" s="56"/>
      <c r="G136" s="22" t="s">
        <v>20</v>
      </c>
      <c r="H136" s="36">
        <f>H108+H110+H114+H116+H118+H120+H122+H124+H126+H128+H133</f>
        <v>0</v>
      </c>
    </row>
    <row r="137" spans="2:8" ht="16.5" thickBot="1" x14ac:dyDescent="0.3">
      <c r="B137" s="62"/>
      <c r="C137" s="63"/>
      <c r="D137" s="63"/>
      <c r="E137" s="63"/>
      <c r="F137" s="63"/>
      <c r="G137" s="26"/>
      <c r="H137" s="18" t="s">
        <v>30</v>
      </c>
    </row>
    <row r="138" spans="2:8" ht="15.75" thickBot="1" x14ac:dyDescent="0.3"/>
    <row r="139" spans="2:8" ht="15.75" x14ac:dyDescent="0.25">
      <c r="B139" s="42" t="s">
        <v>32</v>
      </c>
      <c r="C139" s="44"/>
      <c r="D139" s="44"/>
      <c r="E139" s="44"/>
      <c r="F139" s="46"/>
      <c r="G139" s="48"/>
      <c r="H139" s="49"/>
    </row>
    <row r="140" spans="2:8" ht="15.75" x14ac:dyDescent="0.25">
      <c r="B140" s="43"/>
      <c r="C140" s="45"/>
      <c r="D140" s="45"/>
      <c r="E140" s="45"/>
      <c r="F140" s="47"/>
      <c r="G140" s="50"/>
      <c r="H140" s="51"/>
    </row>
    <row r="141" spans="2:8" ht="15.75" x14ac:dyDescent="0.25">
      <c r="B141" s="55" t="s">
        <v>59</v>
      </c>
      <c r="C141" s="56"/>
      <c r="D141" s="56"/>
      <c r="E141" s="56"/>
      <c r="F141" s="56"/>
      <c r="G141" s="15"/>
      <c r="H141" s="36">
        <f>H34</f>
        <v>0</v>
      </c>
    </row>
    <row r="142" spans="2:8" ht="15.75" x14ac:dyDescent="0.25">
      <c r="B142" s="55" t="s">
        <v>33</v>
      </c>
      <c r="C142" s="56"/>
      <c r="D142" s="56"/>
      <c r="E142" s="56"/>
      <c r="F142" s="56"/>
      <c r="G142" s="15"/>
      <c r="H142" s="36">
        <f>H68</f>
        <v>0</v>
      </c>
    </row>
    <row r="143" spans="2:8" ht="15.75" x14ac:dyDescent="0.25">
      <c r="B143" s="55" t="s">
        <v>34</v>
      </c>
      <c r="C143" s="56"/>
      <c r="D143" s="56"/>
      <c r="E143" s="56"/>
      <c r="F143" s="56"/>
      <c r="G143" s="15"/>
      <c r="H143" s="36">
        <f>H102</f>
        <v>0</v>
      </c>
    </row>
    <row r="144" spans="2:8" ht="15.75" x14ac:dyDescent="0.25">
      <c r="B144" s="55" t="s">
        <v>31</v>
      </c>
      <c r="C144" s="56"/>
      <c r="D144" s="56"/>
      <c r="E144" s="56"/>
      <c r="F144" s="56"/>
      <c r="G144" s="15"/>
      <c r="H144" s="36">
        <f>H136</f>
        <v>0</v>
      </c>
    </row>
    <row r="145" spans="2:8" ht="15.75" x14ac:dyDescent="0.25">
      <c r="B145" s="55" t="s">
        <v>35</v>
      </c>
      <c r="C145" s="56"/>
      <c r="D145" s="56"/>
      <c r="E145" s="56"/>
      <c r="F145" s="56"/>
      <c r="G145" s="22" t="s">
        <v>20</v>
      </c>
      <c r="H145" s="36">
        <f>H141+H142+H143+H144</f>
        <v>0</v>
      </c>
    </row>
    <row r="146" spans="2:8" ht="16.5" thickBot="1" x14ac:dyDescent="0.3">
      <c r="B146" s="62"/>
      <c r="C146" s="63"/>
      <c r="D146" s="63"/>
      <c r="E146" s="63"/>
      <c r="F146" s="63"/>
      <c r="G146" s="26"/>
      <c r="H146" s="18" t="s">
        <v>30</v>
      </c>
    </row>
    <row r="147" spans="2:8" x14ac:dyDescent="0.25">
      <c r="B147" s="19"/>
    </row>
    <row r="148" spans="2:8" x14ac:dyDescent="0.25">
      <c r="B148" s="1" t="s">
        <v>42</v>
      </c>
    </row>
    <row r="149" spans="2:8" x14ac:dyDescent="0.25">
      <c r="B149" s="1" t="s">
        <v>43</v>
      </c>
    </row>
    <row r="150" spans="2:8" x14ac:dyDescent="0.25">
      <c r="B150" s="1" t="s">
        <v>44</v>
      </c>
    </row>
    <row r="151" spans="2:8" x14ac:dyDescent="0.25">
      <c r="B151" s="1" t="s">
        <v>45</v>
      </c>
      <c r="C151" s="1" t="s">
        <v>46</v>
      </c>
    </row>
    <row r="152" spans="2:8" x14ac:dyDescent="0.25">
      <c r="B152" s="1" t="s">
        <v>47</v>
      </c>
    </row>
    <row r="153" spans="2:8" x14ac:dyDescent="0.25">
      <c r="B153" s="1" t="s">
        <v>48</v>
      </c>
    </row>
    <row r="154" spans="2:8" x14ac:dyDescent="0.25">
      <c r="B154" s="1" t="s">
        <v>49</v>
      </c>
      <c r="C154" s="1" t="s">
        <v>50</v>
      </c>
    </row>
    <row r="155" spans="2:8" x14ac:dyDescent="0.25">
      <c r="B155" s="1" t="s">
        <v>51</v>
      </c>
    </row>
    <row r="156" spans="2:8" ht="15.75" x14ac:dyDescent="0.25">
      <c r="B156" s="20" t="s">
        <v>52</v>
      </c>
    </row>
  </sheetData>
  <sheetProtection sheet="1" objects="1" scenarios="1"/>
  <mergeCells count="289">
    <mergeCell ref="B7:C8"/>
    <mergeCell ref="D7:D8"/>
    <mergeCell ref="E7:E8"/>
    <mergeCell ref="F7:F8"/>
    <mergeCell ref="G7:G8"/>
    <mergeCell ref="B43:C44"/>
    <mergeCell ref="D43:D44"/>
    <mergeCell ref="B77:C78"/>
    <mergeCell ref="D77:D78"/>
    <mergeCell ref="E43:E44"/>
    <mergeCell ref="F43:F44"/>
    <mergeCell ref="E77:E78"/>
    <mergeCell ref="F77:F78"/>
    <mergeCell ref="G71:H72"/>
    <mergeCell ref="C72:E72"/>
    <mergeCell ref="B73:C74"/>
    <mergeCell ref="D73:D74"/>
    <mergeCell ref="E73:E74"/>
    <mergeCell ref="G73:G74"/>
    <mergeCell ref="C66:D66"/>
    <mergeCell ref="B67:F67"/>
    <mergeCell ref="B68:F68"/>
    <mergeCell ref="B69:F69"/>
    <mergeCell ref="B71:B72"/>
    <mergeCell ref="B144:F144"/>
    <mergeCell ref="B145:F145"/>
    <mergeCell ref="B146:F146"/>
    <mergeCell ref="G139:H140"/>
    <mergeCell ref="C140:E140"/>
    <mergeCell ref="B141:F141"/>
    <mergeCell ref="B142:F142"/>
    <mergeCell ref="B143:F143"/>
    <mergeCell ref="B135:F135"/>
    <mergeCell ref="B136:F136"/>
    <mergeCell ref="B137:F137"/>
    <mergeCell ref="B139:B140"/>
    <mergeCell ref="C139:E139"/>
    <mergeCell ref="F139:F140"/>
    <mergeCell ref="C131:D131"/>
    <mergeCell ref="B132:B133"/>
    <mergeCell ref="C132:D133"/>
    <mergeCell ref="E132:E133"/>
    <mergeCell ref="C134:D134"/>
    <mergeCell ref="B127:C128"/>
    <mergeCell ref="D127:D128"/>
    <mergeCell ref="E127:E128"/>
    <mergeCell ref="G127:G128"/>
    <mergeCell ref="B129:G130"/>
    <mergeCell ref="F127:F128"/>
    <mergeCell ref="F132:F133"/>
    <mergeCell ref="B123:C124"/>
    <mergeCell ref="D123:D124"/>
    <mergeCell ref="E123:E124"/>
    <mergeCell ref="G123:G124"/>
    <mergeCell ref="B125:C126"/>
    <mergeCell ref="D125:D126"/>
    <mergeCell ref="E125:E126"/>
    <mergeCell ref="G125:G126"/>
    <mergeCell ref="B119:C120"/>
    <mergeCell ref="D119:D120"/>
    <mergeCell ref="E119:E120"/>
    <mergeCell ref="G119:G120"/>
    <mergeCell ref="B121:C122"/>
    <mergeCell ref="D121:D122"/>
    <mergeCell ref="E121:E122"/>
    <mergeCell ref="G121:G122"/>
    <mergeCell ref="F119:F120"/>
    <mergeCell ref="F121:F122"/>
    <mergeCell ref="F123:F124"/>
    <mergeCell ref="F125:F126"/>
    <mergeCell ref="B115:C116"/>
    <mergeCell ref="D115:D116"/>
    <mergeCell ref="E115:E116"/>
    <mergeCell ref="G115:G116"/>
    <mergeCell ref="B117:C118"/>
    <mergeCell ref="D117:D118"/>
    <mergeCell ref="E117:E118"/>
    <mergeCell ref="G117:G118"/>
    <mergeCell ref="B109:C110"/>
    <mergeCell ref="D109:D110"/>
    <mergeCell ref="E109:E110"/>
    <mergeCell ref="G109:G110"/>
    <mergeCell ref="B113:C114"/>
    <mergeCell ref="D113:D114"/>
    <mergeCell ref="E113:E114"/>
    <mergeCell ref="G113:G114"/>
    <mergeCell ref="F109:F110"/>
    <mergeCell ref="F113:F114"/>
    <mergeCell ref="F115:F116"/>
    <mergeCell ref="F117:F118"/>
    <mergeCell ref="B111:C112"/>
    <mergeCell ref="D111:D112"/>
    <mergeCell ref="E111:E112"/>
    <mergeCell ref="F111:F112"/>
    <mergeCell ref="G105:H106"/>
    <mergeCell ref="C106:E106"/>
    <mergeCell ref="B107:C108"/>
    <mergeCell ref="D107:D108"/>
    <mergeCell ref="E107:E108"/>
    <mergeCell ref="G107:G108"/>
    <mergeCell ref="B101:F101"/>
    <mergeCell ref="B102:F102"/>
    <mergeCell ref="B103:F103"/>
    <mergeCell ref="B105:B106"/>
    <mergeCell ref="C105:E105"/>
    <mergeCell ref="F105:F106"/>
    <mergeCell ref="F107:F108"/>
    <mergeCell ref="C97:D97"/>
    <mergeCell ref="B98:B99"/>
    <mergeCell ref="C98:D99"/>
    <mergeCell ref="E98:E99"/>
    <mergeCell ref="C100:D100"/>
    <mergeCell ref="B93:C94"/>
    <mergeCell ref="D93:D94"/>
    <mergeCell ref="E93:E94"/>
    <mergeCell ref="G93:G94"/>
    <mergeCell ref="B95:G96"/>
    <mergeCell ref="F93:F94"/>
    <mergeCell ref="F98:F99"/>
    <mergeCell ref="B89:C90"/>
    <mergeCell ref="D89:D90"/>
    <mergeCell ref="E89:E90"/>
    <mergeCell ref="G89:G90"/>
    <mergeCell ref="B91:C92"/>
    <mergeCell ref="D91:D92"/>
    <mergeCell ref="E91:E92"/>
    <mergeCell ref="G91:G92"/>
    <mergeCell ref="B85:C86"/>
    <mergeCell ref="D85:D86"/>
    <mergeCell ref="E85:E86"/>
    <mergeCell ref="G85:G86"/>
    <mergeCell ref="B87:C88"/>
    <mergeCell ref="D87:D88"/>
    <mergeCell ref="E87:E88"/>
    <mergeCell ref="G87:G88"/>
    <mergeCell ref="F85:F86"/>
    <mergeCell ref="F87:F88"/>
    <mergeCell ref="F89:F90"/>
    <mergeCell ref="F91:F92"/>
    <mergeCell ref="B81:C82"/>
    <mergeCell ref="D81:D82"/>
    <mergeCell ref="E81:E82"/>
    <mergeCell ref="G81:G82"/>
    <mergeCell ref="B83:C84"/>
    <mergeCell ref="D83:D84"/>
    <mergeCell ref="E83:E84"/>
    <mergeCell ref="G83:G84"/>
    <mergeCell ref="B75:C76"/>
    <mergeCell ref="D75:D76"/>
    <mergeCell ref="E75:E76"/>
    <mergeCell ref="G75:G76"/>
    <mergeCell ref="B79:C80"/>
    <mergeCell ref="D79:D80"/>
    <mergeCell ref="E79:E80"/>
    <mergeCell ref="G79:G80"/>
    <mergeCell ref="F75:F76"/>
    <mergeCell ref="F79:F80"/>
    <mergeCell ref="F81:F82"/>
    <mergeCell ref="F83:F84"/>
    <mergeCell ref="C71:E71"/>
    <mergeCell ref="F71:F72"/>
    <mergeCell ref="F73:F74"/>
    <mergeCell ref="B61:G62"/>
    <mergeCell ref="C63:D63"/>
    <mergeCell ref="B64:B65"/>
    <mergeCell ref="C64:D65"/>
    <mergeCell ref="E64:E65"/>
    <mergeCell ref="B57:C58"/>
    <mergeCell ref="D57:D58"/>
    <mergeCell ref="E57:E58"/>
    <mergeCell ref="G57:G58"/>
    <mergeCell ref="B59:C60"/>
    <mergeCell ref="D59:D60"/>
    <mergeCell ref="E59:E60"/>
    <mergeCell ref="G59:G60"/>
    <mergeCell ref="F57:F58"/>
    <mergeCell ref="F59:F60"/>
    <mergeCell ref="F64:F65"/>
    <mergeCell ref="B53:C54"/>
    <mergeCell ref="D53:D54"/>
    <mergeCell ref="E53:E54"/>
    <mergeCell ref="G53:G54"/>
    <mergeCell ref="B55:C56"/>
    <mergeCell ref="D55:D56"/>
    <mergeCell ref="E55:E56"/>
    <mergeCell ref="G55:G56"/>
    <mergeCell ref="B49:C50"/>
    <mergeCell ref="D49:D50"/>
    <mergeCell ref="E49:E50"/>
    <mergeCell ref="G49:G50"/>
    <mergeCell ref="B51:C52"/>
    <mergeCell ref="D51:D52"/>
    <mergeCell ref="E51:E52"/>
    <mergeCell ref="G51:G52"/>
    <mergeCell ref="F49:F50"/>
    <mergeCell ref="F51:F52"/>
    <mergeCell ref="F53:F54"/>
    <mergeCell ref="F55:F56"/>
    <mergeCell ref="B45:C46"/>
    <mergeCell ref="D45:D46"/>
    <mergeCell ref="E45:E46"/>
    <mergeCell ref="G45:G46"/>
    <mergeCell ref="B47:C48"/>
    <mergeCell ref="D47:D48"/>
    <mergeCell ref="E47:E48"/>
    <mergeCell ref="G47:G48"/>
    <mergeCell ref="B39:C40"/>
    <mergeCell ref="D39:D40"/>
    <mergeCell ref="E39:E40"/>
    <mergeCell ref="G39:G40"/>
    <mergeCell ref="B41:C42"/>
    <mergeCell ref="D41:D42"/>
    <mergeCell ref="E41:E42"/>
    <mergeCell ref="G41:G42"/>
    <mergeCell ref="F39:F40"/>
    <mergeCell ref="F41:F42"/>
    <mergeCell ref="F45:F46"/>
    <mergeCell ref="F47:F48"/>
    <mergeCell ref="B37:B38"/>
    <mergeCell ref="C37:E37"/>
    <mergeCell ref="F37:F38"/>
    <mergeCell ref="G37:H38"/>
    <mergeCell ref="C38:E38"/>
    <mergeCell ref="B1:H1"/>
    <mergeCell ref="B30:B31"/>
    <mergeCell ref="C30:D31"/>
    <mergeCell ref="E30:E31"/>
    <mergeCell ref="C32:D32"/>
    <mergeCell ref="B23:C24"/>
    <mergeCell ref="D23:D24"/>
    <mergeCell ref="E23:E24"/>
    <mergeCell ref="G23:G24"/>
    <mergeCell ref="B27:G28"/>
    <mergeCell ref="C29:D29"/>
    <mergeCell ref="B19:C20"/>
    <mergeCell ref="D19:D20"/>
    <mergeCell ref="B21:C22"/>
    <mergeCell ref="D21:D22"/>
    <mergeCell ref="E21:E22"/>
    <mergeCell ref="G21:G22"/>
    <mergeCell ref="B35:F35"/>
    <mergeCell ref="B33:F33"/>
    <mergeCell ref="B34:F34"/>
    <mergeCell ref="B17:C18"/>
    <mergeCell ref="D17:D18"/>
    <mergeCell ref="E17:E18"/>
    <mergeCell ref="G17:G18"/>
    <mergeCell ref="E19:E20"/>
    <mergeCell ref="G19:G20"/>
    <mergeCell ref="B25:C26"/>
    <mergeCell ref="D25:D26"/>
    <mergeCell ref="E25:E26"/>
    <mergeCell ref="G25:G26"/>
    <mergeCell ref="F17:F18"/>
    <mergeCell ref="F19:F20"/>
    <mergeCell ref="F21:F22"/>
    <mergeCell ref="F23:F24"/>
    <mergeCell ref="F25:F26"/>
    <mergeCell ref="F30:F31"/>
    <mergeCell ref="B9:C10"/>
    <mergeCell ref="D9:D10"/>
    <mergeCell ref="E9:E10"/>
    <mergeCell ref="G9:G10"/>
    <mergeCell ref="B15:C16"/>
    <mergeCell ref="D15:D16"/>
    <mergeCell ref="E15:E16"/>
    <mergeCell ref="G15:G16"/>
    <mergeCell ref="B11:C12"/>
    <mergeCell ref="D11:D12"/>
    <mergeCell ref="E11:E12"/>
    <mergeCell ref="G11:G12"/>
    <mergeCell ref="B13:C14"/>
    <mergeCell ref="D13:D14"/>
    <mergeCell ref="E13:E14"/>
    <mergeCell ref="G13:G14"/>
    <mergeCell ref="F9:F10"/>
    <mergeCell ref="F11:F12"/>
    <mergeCell ref="F13:F14"/>
    <mergeCell ref="F15:F16"/>
    <mergeCell ref="B5:C6"/>
    <mergeCell ref="D5:D6"/>
    <mergeCell ref="E5:E6"/>
    <mergeCell ref="G5:G6"/>
    <mergeCell ref="B3:B4"/>
    <mergeCell ref="C3:E3"/>
    <mergeCell ref="C4:E4"/>
    <mergeCell ref="F3:F4"/>
    <mergeCell ref="G3:H4"/>
    <mergeCell ref="F5:F6"/>
  </mergeCells>
  <pageMargins left="0.7" right="0.7" top="0.75" bottom="0.75" header="0.3" footer="0.3"/>
  <pageSetup orientation="landscape" r:id="rId1"/>
  <headerFooter>
    <oddFooter>&amp;CData Entry Services MDH OPASS # 19-18303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EFAE56B1F4472E46A59917972ED56901" ma:contentTypeVersion="4" ma:contentTypeDescription="Create a new document." ma:contentTypeScope="" ma:versionID="b45063d51f9b6f3d05164fd0914abe63">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E22F73-E7F7-4E66-A54E-BAB6AA4200A7}"/>
</file>

<file path=customXml/itemProps2.xml><?xml version="1.0" encoding="utf-8"?>
<ds:datastoreItem xmlns:ds="http://schemas.openxmlformats.org/officeDocument/2006/customXml" ds:itemID="{3EBC6C6E-5047-4C9A-9E04-EC044625A423}"/>
</file>

<file path=customXml/itemProps3.xml><?xml version="1.0" encoding="utf-8"?>
<ds:datastoreItem xmlns:ds="http://schemas.openxmlformats.org/officeDocument/2006/customXml" ds:itemID="{E1E22F73-E7F7-4E66-A54E-BAB6AA4200A7}"/>
</file>

<file path=customXml/itemProps4.xml><?xml version="1.0" encoding="utf-8"?>
<ds:datastoreItem xmlns:ds="http://schemas.openxmlformats.org/officeDocument/2006/customXml" ds:itemID="{60F8A0F0-3602-400C-BA64-FBBB9AF3F1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Instructions</vt:lpstr>
      <vt:lpstr>Price Sheet</vt:lpstr>
      <vt:lpstr>'Price Sheet'!_Toc351621233</vt:lpstr>
      <vt:lpstr>'Price Sheet'!_Toc351621235</vt:lpstr>
      <vt:lpstr>'Price Sheet'!_Toc351621236</vt:lpstr>
      <vt:lpstr>'Price Sheet'!_Toc351621240</vt:lpstr>
      <vt:lpstr>'Price Sheet'!_Toc351621241</vt:lpstr>
      <vt:lpstr>'Price Sheet'!_Toc351621242</vt:lpstr>
      <vt:lpstr>'Price Sheet'!_Toc351621243</vt:lpstr>
      <vt:lpstr>'Price Sheet'!_Toc351621244</vt:lpstr>
    </vt:vector>
  </TitlesOfParts>
  <Company>DHMH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LVargas-Ruiz</dc:creator>
  <cp:lastModifiedBy>Naishadh Desai</cp:lastModifiedBy>
  <dcterms:created xsi:type="dcterms:W3CDTF">2018-06-08T13:09:50Z</dcterms:created>
  <dcterms:modified xsi:type="dcterms:W3CDTF">2020-04-22T18:53:45Z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0x010100EFAE56B1F4472E46A59917972ED56901</vt:lpwstr>
  </property>
  <property fmtid="{D5CDD505-2E9C-101B-9397-08002B2CF9AE}" pid="3" name="_dlc_DocIdItemGuid">
    <vt:lpwstr>4dde5db4-8128-4c77-9857-8850ba6038df</vt:lpwstr>
  </property>
</Properties>
</file>