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ullMktBskt" sheetId="1" r:id="rId4"/>
    <sheet state="visible" name="RedMktBskt" sheetId="2" r:id="rId5"/>
  </sheets>
  <definedNames/>
  <calcPr/>
  <extLst>
    <ext uri="GoogleSheetsCustomDataVersion1">
      <go:sheetsCustomData xmlns:go="http://customooxmlschemas.google.com/" r:id="rId6" roundtripDataSignature="AMtx7mgTPMQCDZYWtbNGMnT8fXjwiFWkMQ=="/>
    </ext>
  </extLst>
</workbook>
</file>

<file path=xl/sharedStrings.xml><?xml version="1.0" encoding="utf-8"?>
<sst xmlns="http://schemas.openxmlformats.org/spreadsheetml/2006/main" count="100" uniqueCount="47">
  <si>
    <t>Maryland Medical Assistance Hospice Program Rates</t>
  </si>
  <si>
    <t>FFY 2023 Hospice Payment Rates and Wage Index Figures at the Full Market Basket Rate</t>
  </si>
  <si>
    <t>Effective October 1, 2022</t>
  </si>
  <si>
    <t>CBSA</t>
  </si>
  <si>
    <t xml:space="preserve">Area/ Region </t>
  </si>
  <si>
    <t xml:space="preserve"> Counties</t>
  </si>
  <si>
    <t>Wage Index</t>
  </si>
  <si>
    <t xml:space="preserve">Routine Home Care 1st 60 Days (0653) </t>
  </si>
  <si>
    <t>Routine Home Care Day 61+ (0651)</t>
  </si>
  <si>
    <t>Service Intensity Add-On (0654) Per 15-Minute Unit</t>
  </si>
  <si>
    <t xml:space="preserve">Continuous Home Care (0652)
Daily  </t>
  </si>
  <si>
    <t xml:space="preserve">Continuous Home Care (0652)
Hourly  </t>
  </si>
  <si>
    <t xml:space="preserve">Respite In-Patient Care (0655) </t>
  </si>
  <si>
    <t xml:space="preserve">General In-Patient Care (0656) </t>
  </si>
  <si>
    <t>Baltimore-Towson Area     [01]</t>
  </si>
  <si>
    <t>Anne Arundel, Baltimore, Baltimore City, Carroll,  Harford, Howard, Queen Anne's</t>
  </si>
  <si>
    <t>Washington, DC Area         [02]</t>
  </si>
  <si>
    <t>Calvert, Charles, Prince George's, Washington DC</t>
  </si>
  <si>
    <t>Salisbury Area                    [03]</t>
  </si>
  <si>
    <t>Somerset, Wicomico, Worcester</t>
  </si>
  <si>
    <t xml:space="preserve">Wilmington Area                  [04]                     </t>
  </si>
  <si>
    <t>Cecil</t>
  </si>
  <si>
    <t>Hagerstown Area               [05]</t>
  </si>
  <si>
    <t>Washington</t>
  </si>
  <si>
    <t>Cumberland Area                [06]</t>
  </si>
  <si>
    <t>Allegany</t>
  </si>
  <si>
    <t>Frederick-Gaithersburg- Rockville
(07)</t>
  </si>
  <si>
    <t>Frederick, Montgomery</t>
  </si>
  <si>
    <t>MD Rural Area                     [08]</t>
  </si>
  <si>
    <t>Caroline, Kent, Talbot,  Dorchester, Garrett</t>
  </si>
  <si>
    <t>California/ Lexington Park Area                        [09]</t>
  </si>
  <si>
    <t>St. Mary's</t>
  </si>
  <si>
    <t xml:space="preserve">
</t>
  </si>
  <si>
    <r>
      <rPr>
        <rFont val="Arial"/>
        <color theme="1"/>
        <sz val="8.0"/>
      </rPr>
      <t xml:space="preserve">       </t>
    </r>
    <r>
      <rPr>
        <rFont val="Arial"/>
        <b/>
        <color theme="1"/>
        <sz val="8.0"/>
      </rPr>
      <t xml:space="preserve">    Wage Component Subject to Index:</t>
    </r>
  </si>
  <si>
    <r>
      <rPr>
        <rFont val="Arial"/>
        <color theme="1"/>
        <sz val="8.0"/>
      </rPr>
      <t>The Medicaid hospice payment rates and wage index figures for October 1, 2022 through September 30, 2023 obtained from the Centers for Medicare and Medicaid Services (CMS), has been calculated based on the annual hospice rates established under Medicare. These rates are authorized by Section 1814 (i)(1)(C)(ii) of the Social Security Act; which provides an annual increase in payment rates for hospice care services. Rates for hospice physician services are not increased under this provision.  The final rule for hospice wage index regulations for the Urban Areas for Core-Based Statistical Area (CBSA) can be found in the Federal Register.   The latest hospice cap amount for the cap year ending September 30, 2023, is $32,486.92.</t>
    </r>
    <r>
      <rPr>
        <rFont val="Arial"/>
        <color rgb="FFFF0000"/>
        <sz val="8.0"/>
      </rPr>
      <t xml:space="preserve">
</t>
    </r>
  </si>
  <si>
    <t>Routine Home Care 1st 60 Days (0653)</t>
  </si>
  <si>
    <t>Service Intensity Add-On (0654) Per 15 Minutes</t>
  </si>
  <si>
    <t>Continuous Home Care (0652)
Daily</t>
  </si>
  <si>
    <t>Continuous Home Care (0652)
Hourly</t>
  </si>
  <si>
    <t>Respite In-Patient Care (0655)</t>
  </si>
  <si>
    <r>
      <rPr>
        <rFont val="Arial"/>
        <color theme="1"/>
        <sz val="8.0"/>
      </rPr>
      <t xml:space="preserve">              </t>
    </r>
    <r>
      <rPr>
        <rFont val="Arial"/>
        <b/>
        <color theme="1"/>
        <sz val="8.0"/>
      </rPr>
      <t xml:space="preserve">  Non-Wage Component:</t>
    </r>
  </si>
  <si>
    <t>FFY 2020 Hospice Payment Rates and Wage Index Figures at the Reduced  Market Basket Rate (2% reduction to market basket)</t>
  </si>
  <si>
    <t>Effective October 1, 2019</t>
  </si>
  <si>
    <r>
      <rPr>
        <rFont val="Arial"/>
        <color theme="1"/>
        <sz val="8.0"/>
      </rPr>
      <t>Silver Spring</t>
    </r>
    <r>
      <rPr>
        <rFont val="Arial"/>
        <color theme="1"/>
        <sz val="8.0"/>
      </rPr>
      <t>-Frederick-Rockville Area                                    [07]</t>
    </r>
  </si>
  <si>
    <r>
      <rPr>
        <rFont val="Arial"/>
        <color theme="1"/>
        <sz val="8.0"/>
      </rPr>
      <t xml:space="preserve">       </t>
    </r>
    <r>
      <rPr>
        <rFont val="Arial"/>
        <b/>
        <color theme="1"/>
        <sz val="8.0"/>
      </rPr>
      <t xml:space="preserve">    Wage Component Subject to Index:</t>
    </r>
  </si>
  <si>
    <t>The Medicaid hospice payment rates and wage index figures for October 1, 2022 through September 30, 2023 obtained from the Centers for Medicare and Medicaid Services (CMS), has been calculated based on the annual hospice rates established under Medicare. These rates are authorized by Section 1814 (i)(1)(C)(ii) of the Social Security Act; which provides an annual increase in payment rates for hospice care services. Rates for hospice physician services are not increased under this provision.  The final rule for hospice wage index regulations for the Urban Areas for Core-Based Statistical Area (CBSA) can be found in the Federal Register.   The latest hospice cap amount for the cap year ending September 30, 2023, is $32,486.92</t>
  </si>
  <si>
    <r>
      <rPr>
        <rFont val="Arial"/>
        <color theme="1"/>
        <sz val="8.0"/>
      </rPr>
      <t xml:space="preserve">              </t>
    </r>
    <r>
      <rPr>
        <rFont val="Arial"/>
        <b/>
        <color theme="1"/>
        <sz val="8.0"/>
      </rPr>
      <t xml:space="preserve">  Non-Wage Component:</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</si>
</sst>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0.0000"/>
  </numFmts>
  <fonts count="7">
    <font>
      <sz val="10.0"/>
      <color rgb="FF000000"/>
      <name val="Arial"/>
      <scheme val="minor"/>
    </font>
    <font>
      <sz val="10.0"/>
      <color theme="1"/>
      <name val="Arial"/>
    </font>
    <font>
      <b/>
      <sz val="10.0"/>
      <color theme="1"/>
      <name val="Arial"/>
    </font>
    <font>
      <b/>
      <sz val="8.0"/>
      <color theme="1"/>
      <name val="Arial"/>
    </font>
    <font>
      <sz val="8.0"/>
      <color theme="1"/>
      <name val="Arial"/>
    </font>
    <font/>
    <font>
      <sz val="8.0"/>
      <color rgb="FF000080"/>
      <name val="Arial"/>
    </font>
  </fonts>
  <fills count="4">
    <fill>
      <patternFill patternType="none"/>
    </fill>
    <fill>
      <patternFill patternType="lightGray"/>
    </fill>
    <fill>
      <patternFill patternType="solid">
        <fgColor rgb="FFC0C0C0"/>
        <bgColor rgb="FFC0C0C0"/>
      </patternFill>
    </fill>
    <fill>
      <patternFill patternType="solid">
        <fgColor rgb="FFFFFF00"/>
        <bgColor rgb="FFFFFF00"/>
      </patternFill>
    </fill>
  </fills>
  <borders count="19">
    <border/>
    <border>
      <left style="thin">
        <color rgb="FF000000"/>
      </left>
      <right style="double">
        <color rgb="FF000000"/>
      </right>
      <top style="thin">
        <color rgb="FF000000"/>
      </top>
      <bottom/>
    </border>
    <border>
      <left style="double">
        <color rgb="FF000000"/>
      </left>
      <right style="double">
        <color rgb="FF000000"/>
      </right>
      <top style="thin">
        <color rgb="FF000000"/>
      </top>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top style="thin">
        <color rgb="FF000000"/>
      </top>
    </border>
    <border>
      <top style="thin">
        <color rgb="FF000000"/>
      </top>
      <bottom style="double">
        <color rgb="FF000000"/>
      </bottom>
    </border>
    <border>
      <left style="thin">
        <color rgb="FF000000"/>
      </left>
      <right style="thin">
        <color rgb="FF000000"/>
      </right>
      <top/>
      <bottom/>
    </border>
    <border>
      <left style="thin">
        <color rgb="FF000000"/>
      </left>
      <right/>
      <top/>
      <bottom/>
    </border>
    <border>
      <left/>
      <right/>
      <top/>
      <bottom/>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left style="thin">
        <color rgb="FF000000"/>
      </left>
    </border>
    <border>
      <left style="thin">
        <color rgb="FF000000"/>
      </left>
      <right style="thin">
        <color rgb="FF000000"/>
      </right>
      <top style="thin">
        <color rgb="FF000000"/>
      </top>
      <bottom style="double">
        <color rgb="FF000000"/>
      </bottom>
    </border>
    <border>
      <left style="thin">
        <color rgb="FF000000"/>
      </left>
      <bottom style="thin">
        <color rgb="FF000000"/>
      </bottom>
    </border>
    <border>
      <left style="thin">
        <color rgb="FF000000"/>
      </left>
      <right/>
      <top/>
      <bottom style="double">
        <color rgb="FF000000"/>
      </bottom>
    </border>
    <border>
      <left/>
      <right/>
      <top/>
      <bottom style="double">
        <color rgb="FF000000"/>
      </bottom>
    </border>
    <border>
      <left style="thin">
        <color rgb="FF000000"/>
      </left>
      <right style="thin">
        <color rgb="FF000000"/>
      </right>
      <top/>
      <bottom style="double">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0" fillId="0" fontId="1" numFmtId="0" xfId="0" applyAlignment="1" applyFont="1">
      <alignment horizontal="center" shrinkToFit="0" vertical="bottom" wrapText="0"/>
    </xf>
    <xf borderId="0" fillId="0" fontId="1" numFmtId="164" xfId="0" applyAlignment="1" applyFont="1" applyNumberFormat="1">
      <alignment horizontal="center" shrinkToFit="0" vertical="bottom" wrapText="0"/>
    </xf>
    <xf borderId="1" fillId="2" fontId="3" numFmtId="0" xfId="0" applyAlignment="1" applyBorder="1" applyFill="1" applyFont="1">
      <alignment shrinkToFit="0" vertical="bottom" wrapText="0"/>
    </xf>
    <xf borderId="2" fillId="2" fontId="3" numFmtId="0" xfId="0" applyAlignment="1" applyBorder="1" applyFont="1">
      <alignment horizontal="center" shrinkToFit="0" vertical="bottom" wrapText="1"/>
    </xf>
    <xf borderId="2" fillId="2" fontId="3" numFmtId="164" xfId="0" applyAlignment="1" applyBorder="1" applyFont="1" applyNumberFormat="1">
      <alignment horizontal="center" shrinkToFit="0" vertical="bottom" wrapText="1"/>
    </xf>
    <xf borderId="2" fillId="2" fontId="3" numFmtId="0" xfId="0" applyAlignment="1" applyBorder="1" applyFont="1">
      <alignment shrinkToFit="0" vertical="bottom" wrapText="1"/>
    </xf>
    <xf borderId="3" fillId="0" fontId="4" numFmtId="0" xfId="0" applyAlignment="1" applyBorder="1" applyFont="1">
      <alignment horizontal="center" shrinkToFit="0" vertical="bottom" wrapText="1"/>
    </xf>
    <xf borderId="3" fillId="0" fontId="4" numFmtId="0" xfId="0" applyAlignment="1" applyBorder="1" applyFont="1">
      <alignment shrinkToFit="0" vertical="bottom" wrapText="1"/>
    </xf>
    <xf borderId="3" fillId="0" fontId="4" numFmtId="165" xfId="0" applyAlignment="1" applyBorder="1" applyFont="1" applyNumberFormat="1">
      <alignment shrinkToFit="0" vertical="bottom" wrapText="0"/>
    </xf>
    <xf borderId="3" fillId="0" fontId="4" numFmtId="164" xfId="0" applyAlignment="1" applyBorder="1" applyFont="1" applyNumberFormat="1">
      <alignment horizontal="center" shrinkToFit="0" vertical="bottom" wrapText="1"/>
    </xf>
    <xf borderId="3" fillId="0" fontId="4" numFmtId="165" xfId="0" applyAlignment="1" applyBorder="1" applyFont="1" applyNumberFormat="1">
      <alignment readingOrder="0" shrinkToFit="0" vertical="bottom" wrapText="0"/>
    </xf>
    <xf borderId="4" fillId="0" fontId="1" numFmtId="0" xfId="0" applyAlignment="1" applyBorder="1" applyFont="1">
      <alignment shrinkToFit="0" vertical="bottom" wrapText="0"/>
    </xf>
    <xf borderId="3" fillId="0" fontId="3" numFmtId="0" xfId="0" applyAlignment="1" applyBorder="1" applyFont="1">
      <alignment horizontal="center" readingOrder="0" shrinkToFit="0" vertical="bottom" wrapText="1"/>
    </xf>
    <xf borderId="3" fillId="0" fontId="4" numFmtId="0" xfId="0" applyAlignment="1" applyBorder="1" applyFont="1">
      <alignment readingOrder="0" shrinkToFit="0" vertical="bottom" wrapText="1"/>
    </xf>
    <xf borderId="5" fillId="0" fontId="4" numFmtId="165" xfId="0" applyAlignment="1" applyBorder="1" applyFont="1" applyNumberFormat="1">
      <alignment readingOrder="0"/>
    </xf>
    <xf borderId="6" fillId="0" fontId="1" numFmtId="0" xfId="0" applyAlignment="1" applyBorder="1" applyFont="1">
      <alignment shrinkToFit="0" vertical="bottom" wrapText="0"/>
    </xf>
    <xf borderId="3" fillId="0" fontId="3" numFmtId="0" xfId="0" applyAlignment="1" applyBorder="1" applyFont="1">
      <alignment horizontal="center" shrinkToFit="0" vertical="bottom" wrapText="1"/>
    </xf>
    <xf borderId="3" fillId="0" fontId="4" numFmtId="165" xfId="0" applyAlignment="1" applyBorder="1" applyFont="1" applyNumberFormat="1">
      <alignment horizontal="right" shrinkToFit="0" vertical="bottom" wrapText="0"/>
    </xf>
    <xf borderId="7" fillId="2" fontId="1" numFmtId="0" xfId="0" applyAlignment="1" applyBorder="1" applyFont="1">
      <alignment shrinkToFit="0" vertical="bottom" wrapText="0"/>
    </xf>
    <xf borderId="8" fillId="2" fontId="4" numFmtId="0" xfId="0" applyAlignment="1" applyBorder="1" applyFont="1">
      <alignment shrinkToFit="0" vertical="bottom" wrapText="1"/>
    </xf>
    <xf borderId="9" fillId="2" fontId="1" numFmtId="0" xfId="0" applyAlignment="1" applyBorder="1" applyFont="1">
      <alignment shrinkToFit="0" vertical="bottom" wrapText="0"/>
    </xf>
    <xf borderId="9" fillId="2" fontId="4" numFmtId="0" xfId="0" applyAlignment="1" applyBorder="1" applyFont="1">
      <alignment horizontal="left" shrinkToFit="0" vertical="bottom" wrapText="0"/>
    </xf>
    <xf borderId="10" fillId="0" fontId="4" numFmtId="0" xfId="0" applyAlignment="1" applyBorder="1" applyFont="1">
      <alignment horizontal="left" shrinkToFit="0" vertical="bottom" wrapText="0"/>
    </xf>
    <xf borderId="10" fillId="0" fontId="4" numFmtId="164" xfId="0" applyAlignment="1" applyBorder="1" applyFont="1" applyNumberFormat="1">
      <alignment horizontal="left" shrinkToFit="0" vertical="bottom" wrapText="0"/>
    </xf>
    <xf borderId="10" fillId="0" fontId="4" numFmtId="0" xfId="0" applyAlignment="1" applyBorder="1" applyFont="1">
      <alignment horizontal="left" shrinkToFit="0" vertical="bottom" wrapText="1"/>
    </xf>
    <xf borderId="11" fillId="0" fontId="4" numFmtId="0" xfId="0" applyAlignment="1" applyBorder="1" applyFont="1">
      <alignment horizontal="left" shrinkToFit="0" vertical="center" wrapText="1"/>
    </xf>
    <xf borderId="12" fillId="0" fontId="5" numFmtId="0" xfId="0" applyBorder="1" applyFont="1"/>
    <xf borderId="3" fillId="0" fontId="4" numFmtId="0" xfId="0" applyAlignment="1" applyBorder="1" applyFont="1">
      <alignment horizontal="center" readingOrder="0" shrinkToFit="0" vertical="bottom" wrapText="1"/>
    </xf>
    <xf borderId="13" fillId="0" fontId="5" numFmtId="0" xfId="0" applyBorder="1" applyFont="1"/>
    <xf borderId="14" fillId="3" fontId="4" numFmtId="164" xfId="0" applyAlignment="1" applyBorder="1" applyFill="1" applyFont="1" applyNumberFormat="1">
      <alignment horizontal="center" shrinkToFit="0" vertical="bottom" wrapText="0"/>
    </xf>
    <xf borderId="14" fillId="3" fontId="4" numFmtId="164" xfId="0" applyAlignment="1" applyBorder="1" applyFont="1" applyNumberFormat="1">
      <alignment horizontal="center" shrinkToFit="0" vertical="center" wrapText="1"/>
    </xf>
    <xf borderId="14" fillId="0" fontId="4" numFmtId="164" xfId="0" applyAlignment="1" applyBorder="1" applyFont="1" applyNumberFormat="1">
      <alignment horizontal="center" shrinkToFit="0" vertical="center" wrapText="1"/>
    </xf>
    <xf borderId="9" fillId="2" fontId="4" numFmtId="164" xfId="0" applyAlignment="1" applyBorder="1" applyFont="1" applyNumberFormat="1">
      <alignment horizontal="center" shrinkToFit="0" vertical="bottom" wrapText="0"/>
    </xf>
    <xf borderId="9" fillId="2" fontId="4" numFmtId="164" xfId="0" applyAlignment="1" applyBorder="1" applyFont="1" applyNumberFormat="1">
      <alignment horizontal="center" shrinkToFit="0" vertical="center" wrapText="1"/>
    </xf>
    <xf borderId="3" fillId="0" fontId="4" numFmtId="0" xfId="0" applyAlignment="1" applyBorder="1" applyFont="1">
      <alignment horizontal="left" shrinkToFit="0" vertical="bottom" wrapText="0"/>
    </xf>
    <xf borderId="3" fillId="0" fontId="4" numFmtId="164" xfId="0" applyAlignment="1" applyBorder="1" applyFont="1" applyNumberFormat="1">
      <alignment horizontal="left" shrinkToFit="0" vertical="bottom" wrapText="0"/>
    </xf>
    <xf borderId="3" fillId="0" fontId="6" numFmtId="0" xfId="0" applyAlignment="1" applyBorder="1" applyFont="1">
      <alignment horizontal="center" shrinkToFit="0" vertical="bottom" wrapText="0"/>
    </xf>
    <xf borderId="3" fillId="0" fontId="6" numFmtId="164" xfId="0" applyAlignment="1" applyBorder="1" applyFont="1" applyNumberFormat="1">
      <alignment horizontal="center" shrinkToFit="0" vertical="bottom" wrapText="0"/>
    </xf>
    <xf borderId="3" fillId="0" fontId="6" numFmtId="0" xfId="0" applyAlignment="1" applyBorder="1" applyFont="1">
      <alignment shrinkToFit="0" vertical="bottom" wrapText="0"/>
    </xf>
    <xf borderId="15" fillId="0" fontId="5" numFmtId="0" xfId="0" applyBorder="1" applyFont="1"/>
    <xf borderId="4" fillId="0" fontId="5" numFmtId="0" xfId="0" applyBorder="1" applyFont="1"/>
    <xf borderId="16" fillId="2" fontId="4" numFmtId="0" xfId="0" applyAlignment="1" applyBorder="1" applyFont="1">
      <alignment shrinkToFit="0" vertical="bottom" wrapText="0"/>
    </xf>
    <xf borderId="17" fillId="2" fontId="4" numFmtId="0" xfId="0" applyAlignment="1" applyBorder="1" applyFont="1">
      <alignment shrinkToFit="0" vertical="bottom" wrapText="0"/>
    </xf>
    <xf borderId="17" fillId="2" fontId="4" numFmtId="0" xfId="0" applyAlignment="1" applyBorder="1" applyFont="1">
      <alignment shrinkToFit="0" vertical="bottom" wrapText="1"/>
    </xf>
    <xf borderId="17" fillId="2" fontId="1" numFmtId="0" xfId="0" applyAlignment="1" applyBorder="1" applyFont="1">
      <alignment shrinkToFit="0" vertical="bottom" wrapText="0"/>
    </xf>
    <xf borderId="18" fillId="3" fontId="4" numFmtId="164" xfId="0" applyAlignment="1" applyBorder="1" applyFont="1" applyNumberFormat="1">
      <alignment horizontal="center" shrinkToFit="0" vertical="bottom" wrapText="0"/>
    </xf>
    <xf borderId="18" fillId="3" fontId="4" numFmtId="164" xfId="0" applyAlignment="1" applyBorder="1" applyFont="1" applyNumberFormat="1">
      <alignment horizontal="center" shrinkToFit="0" vertical="bottom" wrapText="1"/>
    </xf>
    <xf borderId="0" fillId="0" fontId="2"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6" Type="http://customschemas.google.com/relationships/workbookmetadata" Target="metadata"/><Relationship Id="rId5" Type="http://schemas.openxmlformats.org/officeDocument/2006/relationships/worksheet" Target="worksheets/sheet2.xml"/><Relationship Id="rId4" Type="http://schemas.openxmlformats.org/officeDocument/2006/relationships/worksheet" Target="worksheets/sheet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8.38"/>
    <col customWidth="1" min="3" max="3" width="18.63"/>
    <col customWidth="1" min="4" max="4" width="18.0"/>
    <col customWidth="1" min="5" max="5" width="7.63"/>
    <col customWidth="1" min="6" max="6" width="11.0"/>
    <col customWidth="1" min="7" max="7" width="10.63"/>
    <col customWidth="1" min="8" max="8" width="12.0"/>
    <col customWidth="1" min="9" max="10" width="11.75"/>
    <col customWidth="1" min="11" max="12" width="10.38"/>
  </cols>
  <sheetData>
    <row r="1" ht="12.75" customHeight="1">
      <c r="A1" s="1"/>
      <c r="B1" s="2" t="s">
        <v>0</v>
      </c>
      <c r="C1" s="2"/>
      <c r="D1" s="2"/>
      <c r="E1" s="1"/>
      <c r="F1" s="3"/>
      <c r="G1" s="3"/>
      <c r="H1" s="3"/>
      <c r="I1" s="4"/>
      <c r="J1" s="4"/>
      <c r="K1" s="3"/>
      <c r="L1" s="1"/>
    </row>
    <row r="2" ht="12.0" customHeight="1">
      <c r="A2" s="1"/>
      <c r="B2" s="2" t="s">
        <v>1</v>
      </c>
      <c r="C2" s="2"/>
      <c r="D2" s="2"/>
      <c r="E2" s="1"/>
      <c r="F2" s="3"/>
      <c r="G2" s="3"/>
      <c r="H2" s="3"/>
      <c r="I2" s="4"/>
      <c r="J2" s="4"/>
      <c r="K2" s="3"/>
      <c r="L2" s="1"/>
    </row>
    <row r="3" ht="12.75" customHeight="1">
      <c r="A3" s="1"/>
      <c r="B3" s="2" t="s">
        <v>2</v>
      </c>
      <c r="C3" s="2"/>
      <c r="D3" s="2"/>
      <c r="E3" s="1"/>
      <c r="F3" s="3"/>
      <c r="G3" s="3"/>
      <c r="H3" s="3"/>
      <c r="I3" s="4"/>
      <c r="J3" s="4"/>
      <c r="K3" s="3"/>
      <c r="L3" s="1"/>
    </row>
    <row r="4" ht="45.0" customHeight="1">
      <c r="A4" s="1"/>
      <c r="B4" s="5" t="s">
        <v>3</v>
      </c>
      <c r="C4" s="6" t="s">
        <v>4</v>
      </c>
      <c r="D4" s="6" t="s">
        <v>5</v>
      </c>
      <c r="E4" s="6" t="s">
        <v>6</v>
      </c>
      <c r="F4" s="6" t="s">
        <v>7</v>
      </c>
      <c r="G4" s="6" t="s">
        <v>8</v>
      </c>
      <c r="H4" s="6" t="s">
        <v>9</v>
      </c>
      <c r="I4" s="7" t="s">
        <v>10</v>
      </c>
      <c r="J4" s="7" t="s">
        <v>11</v>
      </c>
      <c r="K4" s="6" t="s">
        <v>12</v>
      </c>
      <c r="L4" s="8" t="s">
        <v>13</v>
      </c>
    </row>
    <row r="5" ht="46.5" customHeight="1">
      <c r="A5" s="1"/>
      <c r="B5" s="9">
        <v>12580.0</v>
      </c>
      <c r="C5" s="10" t="s">
        <v>14</v>
      </c>
      <c r="D5" s="10" t="s">
        <v>15</v>
      </c>
      <c r="E5" s="11">
        <v>0.9466</v>
      </c>
      <c r="F5" s="12">
        <f>F16*E5+F21</f>
        <v>204.151622</v>
      </c>
      <c r="G5" s="12">
        <f>G16*E5+G21</f>
        <v>161.326776</v>
      </c>
      <c r="H5" s="12">
        <f>H16*E5+H21</f>
        <v>15.2230715</v>
      </c>
      <c r="I5" s="12">
        <f>I16*E5+I21</f>
        <v>1461.485932</v>
      </c>
      <c r="J5" s="12">
        <f>J16*E5+J21</f>
        <v>60.892286</v>
      </c>
      <c r="K5" s="12">
        <f>K16*E5+K21</f>
        <v>501.126668</v>
      </c>
      <c r="L5" s="12">
        <f>L16*E5+L21</f>
        <v>1073.095378</v>
      </c>
    </row>
    <row r="6" ht="36.0" customHeight="1">
      <c r="A6" s="1"/>
      <c r="B6" s="9">
        <v>47894.0</v>
      </c>
      <c r="C6" s="10" t="s">
        <v>16</v>
      </c>
      <c r="D6" s="10" t="s">
        <v>17</v>
      </c>
      <c r="E6" s="11">
        <v>1.0404</v>
      </c>
      <c r="F6" s="12">
        <f>F16*E6+F21</f>
        <v>217.252668</v>
      </c>
      <c r="G6" s="12">
        <f>G16*E6+G21</f>
        <v>171.678544</v>
      </c>
      <c r="H6" s="12">
        <f>H16*E6+H21</f>
        <v>16.341871</v>
      </c>
      <c r="I6" s="12">
        <f>I16*E6+I21</f>
        <v>1568.888808</v>
      </c>
      <c r="J6" s="12">
        <f>J16*E6+J21</f>
        <v>65.367484</v>
      </c>
      <c r="K6" s="12">
        <f>K16*E6+K21</f>
        <v>530.765592</v>
      </c>
      <c r="L6" s="12">
        <f>L16*E6+L21</f>
        <v>1139.255332</v>
      </c>
    </row>
    <row r="7" ht="27.0" customHeight="1">
      <c r="A7" s="1"/>
      <c r="B7" s="9">
        <v>41540.0</v>
      </c>
      <c r="C7" s="10" t="s">
        <v>18</v>
      </c>
      <c r="D7" s="10" t="s">
        <v>19</v>
      </c>
      <c r="E7" s="13">
        <v>0.9048</v>
      </c>
      <c r="F7" s="12">
        <f>F16*E7+F21</f>
        <v>198.313416</v>
      </c>
      <c r="G7" s="12">
        <f>G16*E7+G21</f>
        <v>156.713728</v>
      </c>
      <c r="H7" s="12">
        <f>H16*E7+H21</f>
        <v>14.724502</v>
      </c>
      <c r="I7" s="12">
        <f>I16*E7+I21</f>
        <v>1413.624096</v>
      </c>
      <c r="J7" s="12">
        <f>J16*E7+J21</f>
        <v>58.898008</v>
      </c>
      <c r="K7" s="12">
        <f>K16*E7+K21</f>
        <v>487.918704</v>
      </c>
      <c r="L7" s="12">
        <f>L16*E7+L21</f>
        <v>1043.612584</v>
      </c>
    </row>
    <row r="8" ht="24.75" customHeight="1">
      <c r="A8" s="1"/>
      <c r="B8" s="9">
        <v>48864.0</v>
      </c>
      <c r="C8" s="10" t="s">
        <v>20</v>
      </c>
      <c r="D8" s="10" t="s">
        <v>21</v>
      </c>
      <c r="E8" s="13">
        <v>1.0423</v>
      </c>
      <c r="F8" s="12">
        <f>F16*E8+F21</f>
        <v>217.518041</v>
      </c>
      <c r="G8" s="12">
        <f>G16*E8+G21</f>
        <v>171.888228</v>
      </c>
      <c r="H8" s="12">
        <f>H16*E8+H21</f>
        <v>16.36453325</v>
      </c>
      <c r="I8" s="12">
        <f>I16*E8+I21</f>
        <v>1571.064346</v>
      </c>
      <c r="J8" s="12">
        <f>J16*E8+J21</f>
        <v>65.458133</v>
      </c>
      <c r="K8" s="12">
        <f>K16*E8+K21</f>
        <v>531.365954</v>
      </c>
      <c r="L8" s="12">
        <f>L16*E8+L21</f>
        <v>1140.595459</v>
      </c>
    </row>
    <row r="9" ht="30.0" customHeight="1">
      <c r="A9" s="1"/>
      <c r="B9" s="9">
        <v>25180.0</v>
      </c>
      <c r="C9" s="10" t="s">
        <v>22</v>
      </c>
      <c r="D9" s="10" t="s">
        <v>23</v>
      </c>
      <c r="E9" s="13">
        <v>0.8391</v>
      </c>
      <c r="F9" s="12">
        <f>F16*E9+F21</f>
        <v>189.137097</v>
      </c>
      <c r="G9" s="12">
        <f>G16*E9+G21</f>
        <v>149.463076</v>
      </c>
      <c r="H9" s="12">
        <f>H16*E9+H21</f>
        <v>13.94086525</v>
      </c>
      <c r="I9" s="12">
        <f>I16*E9+I21</f>
        <v>1338.396282</v>
      </c>
      <c r="J9" s="12">
        <f>J16*E9+J21</f>
        <v>55.763461</v>
      </c>
      <c r="K9" s="12">
        <f>K16*E9+K21</f>
        <v>467.158818</v>
      </c>
      <c r="L9" s="12">
        <f>L16*E9+L21</f>
        <v>997.272403</v>
      </c>
    </row>
    <row r="10" ht="24.75" customHeight="1">
      <c r="A10" s="1"/>
      <c r="B10" s="9">
        <v>19060.0</v>
      </c>
      <c r="C10" s="10" t="s">
        <v>24</v>
      </c>
      <c r="D10" s="10" t="s">
        <v>25</v>
      </c>
      <c r="E10" s="13">
        <v>0.8757</v>
      </c>
      <c r="F10" s="12">
        <f>F16*E10+F21</f>
        <v>194.249019</v>
      </c>
      <c r="G10" s="12">
        <f>G16*E10+G21</f>
        <v>153.502252</v>
      </c>
      <c r="H10" s="12">
        <f>H16*E10+H21</f>
        <v>14.37741175</v>
      </c>
      <c r="I10" s="12">
        <f>I16*E10+I21</f>
        <v>1380.304014</v>
      </c>
      <c r="J10" s="12">
        <f>J16*E10+J21</f>
        <v>57.509647</v>
      </c>
      <c r="K10" s="12">
        <f>K16*E10+K21</f>
        <v>478.723686</v>
      </c>
      <c r="L10" s="12">
        <f>L16*E10+L21</f>
        <v>1023.087481</v>
      </c>
    </row>
    <row r="11" ht="30.75" customHeight="1">
      <c r="A11" s="14"/>
      <c r="B11" s="15">
        <v>23224.0</v>
      </c>
      <c r="C11" s="16" t="s">
        <v>26</v>
      </c>
      <c r="D11" s="10" t="s">
        <v>27</v>
      </c>
      <c r="E11" s="17">
        <v>0.9577</v>
      </c>
      <c r="F11" s="12">
        <f>F16*E11+F21</f>
        <v>205.701959</v>
      </c>
      <c r="G11" s="12">
        <f>G16*E11+G21</f>
        <v>162.551772</v>
      </c>
      <c r="H11" s="12">
        <f>H16*E11+H21</f>
        <v>15.35546675</v>
      </c>
      <c r="I11" s="12">
        <f>I16*E11+I21</f>
        <v>1474.195654</v>
      </c>
      <c r="J11" s="12">
        <f>J16*E11+J21</f>
        <v>61.421867</v>
      </c>
      <c r="K11" s="12">
        <f>K16*E11+K21</f>
        <v>504.634046</v>
      </c>
      <c r="L11" s="12">
        <f>L16*E11+L21</f>
        <v>1080.924541</v>
      </c>
    </row>
    <row r="12" ht="24.75" customHeight="1">
      <c r="A12" s="1"/>
      <c r="B12" s="9">
        <v>99921.0</v>
      </c>
      <c r="C12" s="10" t="s">
        <v>28</v>
      </c>
      <c r="D12" s="10" t="s">
        <v>29</v>
      </c>
      <c r="E12" s="13">
        <v>0.8539</v>
      </c>
      <c r="F12" s="12">
        <f>F16*E12+F21</f>
        <v>191.204213</v>
      </c>
      <c r="G12" s="12">
        <f>G16*E12+G21</f>
        <v>151.096404</v>
      </c>
      <c r="H12" s="12">
        <f>H16*E12+H21</f>
        <v>14.11739225</v>
      </c>
      <c r="I12" s="12">
        <f>I16*E12+I21</f>
        <v>1355.342578</v>
      </c>
      <c r="J12" s="12">
        <f>J16*E12+J21</f>
        <v>56.469569</v>
      </c>
      <c r="K12" s="12">
        <f>K16*E12+K21</f>
        <v>471.835322</v>
      </c>
      <c r="L12" s="12">
        <f>L16*E12+L21</f>
        <v>1007.711287</v>
      </c>
    </row>
    <row r="13" ht="25.5" customHeight="1">
      <c r="A13" s="18"/>
      <c r="B13" s="19">
        <v>15680.0</v>
      </c>
      <c r="C13" s="10" t="s">
        <v>30</v>
      </c>
      <c r="D13" s="10" t="s">
        <v>31</v>
      </c>
      <c r="E13" s="20">
        <v>0.8847</v>
      </c>
      <c r="F13" s="12">
        <f>F16*E13+F21</f>
        <v>195.506049</v>
      </c>
      <c r="G13" s="12">
        <f>G16*E13+G21</f>
        <v>154.495492</v>
      </c>
      <c r="H13" s="12">
        <f>H16*E13+H21</f>
        <v>14.48475925</v>
      </c>
      <c r="I13" s="12">
        <f>I16*E13+I21</f>
        <v>1390.609194</v>
      </c>
      <c r="J13" s="12">
        <f>J16*E13+J21</f>
        <v>57.939037</v>
      </c>
      <c r="K13" s="12">
        <f>K16*E13+K21</f>
        <v>481.567506</v>
      </c>
      <c r="L13" s="12">
        <f>L16*E13+L21</f>
        <v>1029.435451</v>
      </c>
    </row>
    <row r="14" ht="23.25" customHeight="1">
      <c r="A14" s="1"/>
      <c r="B14" s="21"/>
      <c r="C14" s="22" t="s">
        <v>32</v>
      </c>
      <c r="D14" s="23"/>
      <c r="E14" s="24"/>
      <c r="F14" s="25" t="s">
        <v>33</v>
      </c>
      <c r="G14" s="25"/>
      <c r="H14" s="25"/>
      <c r="I14" s="26"/>
      <c r="J14" s="26"/>
      <c r="K14" s="25"/>
      <c r="L14" s="27"/>
    </row>
    <row r="15" ht="42.75" customHeight="1">
      <c r="A15" s="1"/>
      <c r="B15" s="28" t="s">
        <v>34</v>
      </c>
      <c r="C15" s="29"/>
      <c r="D15" s="29"/>
      <c r="E15" s="29"/>
      <c r="F15" s="9" t="s">
        <v>35</v>
      </c>
      <c r="G15" s="9" t="s">
        <v>8</v>
      </c>
      <c r="H15" s="30" t="s">
        <v>36</v>
      </c>
      <c r="I15" s="12" t="s">
        <v>37</v>
      </c>
      <c r="J15" s="12" t="s">
        <v>38</v>
      </c>
      <c r="K15" s="9" t="s">
        <v>39</v>
      </c>
      <c r="L15" s="10" t="s">
        <v>13</v>
      </c>
    </row>
    <row r="16" ht="13.5" customHeight="1">
      <c r="A16" s="1"/>
      <c r="B16" s="31"/>
      <c r="F16" s="32">
        <v>139.67</v>
      </c>
      <c r="G16" s="32">
        <v>110.36</v>
      </c>
      <c r="H16" s="32">
        <f>47.71/4</f>
        <v>11.9275</v>
      </c>
      <c r="I16" s="33">
        <v>1145.02</v>
      </c>
      <c r="J16" s="34">
        <f>ROUND(I16/24,2)</f>
        <v>47.71</v>
      </c>
      <c r="K16" s="32">
        <v>315.98</v>
      </c>
      <c r="L16" s="32">
        <v>705.33</v>
      </c>
    </row>
    <row r="17" ht="24.75" customHeight="1">
      <c r="A17" s="1"/>
      <c r="B17" s="31"/>
      <c r="F17" s="35"/>
      <c r="G17" s="35"/>
      <c r="H17" s="35"/>
      <c r="I17" s="36"/>
      <c r="J17" s="36"/>
      <c r="K17" s="35"/>
      <c r="L17" s="35"/>
    </row>
    <row r="18" ht="12.0" customHeight="1">
      <c r="A18" s="1"/>
      <c r="B18" s="31"/>
      <c r="F18" s="37" t="s">
        <v>40</v>
      </c>
      <c r="G18" s="37"/>
      <c r="H18" s="37"/>
      <c r="I18" s="38"/>
      <c r="J18" s="38"/>
      <c r="K18" s="38"/>
      <c r="L18" s="38"/>
    </row>
    <row r="19" ht="12.75" customHeight="1">
      <c r="A19" s="1"/>
      <c r="B19" s="31"/>
      <c r="F19" s="39"/>
      <c r="G19" s="39"/>
      <c r="H19" s="39"/>
      <c r="I19" s="40"/>
      <c r="J19" s="40"/>
      <c r="K19" s="39"/>
      <c r="L19" s="41"/>
    </row>
    <row r="20" ht="46.5" customHeight="1">
      <c r="A20" s="1"/>
      <c r="B20" s="42"/>
      <c r="C20" s="43"/>
      <c r="D20" s="43"/>
      <c r="E20" s="43"/>
      <c r="F20" s="9" t="s">
        <v>35</v>
      </c>
      <c r="G20" s="9" t="s">
        <v>8</v>
      </c>
      <c r="H20" s="30" t="s">
        <v>36</v>
      </c>
      <c r="I20" s="12" t="s">
        <v>37</v>
      </c>
      <c r="J20" s="12" t="s">
        <v>38</v>
      </c>
      <c r="K20" s="9" t="s">
        <v>39</v>
      </c>
      <c r="L20" s="10" t="s">
        <v>13</v>
      </c>
    </row>
    <row r="21" ht="13.5" customHeight="1">
      <c r="A21" s="1"/>
      <c r="B21" s="44"/>
      <c r="C21" s="45"/>
      <c r="D21" s="46"/>
      <c r="E21" s="47"/>
      <c r="F21" s="48">
        <v>71.94</v>
      </c>
      <c r="G21" s="48">
        <v>56.86</v>
      </c>
      <c r="H21" s="48">
        <f>15.73/4</f>
        <v>3.9325</v>
      </c>
      <c r="I21" s="49">
        <v>377.61</v>
      </c>
      <c r="J21" s="34">
        <f>ROUND(I21/24,2)</f>
        <v>15.73</v>
      </c>
      <c r="K21" s="48">
        <v>202.02</v>
      </c>
      <c r="L21" s="48">
        <v>405.43</v>
      </c>
    </row>
  </sheetData>
  <mergeCells count="1">
    <mergeCell ref="B15:E2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8.38"/>
    <col customWidth="1" min="3" max="3" width="18.63"/>
    <col customWidth="1" min="4" max="4" width="18.0"/>
    <col customWidth="1" min="5" max="5" width="7.63"/>
    <col customWidth="1" min="6" max="6" width="11.0"/>
    <col customWidth="1" min="7" max="7" width="10.63"/>
    <col customWidth="1" min="8" max="8" width="12.0"/>
    <col customWidth="1" min="9" max="10" width="11.75"/>
    <col customWidth="1" min="11" max="12" width="10.38"/>
  </cols>
  <sheetData>
    <row r="1" ht="12.75" customHeight="1">
      <c r="A1" s="1"/>
      <c r="B1" s="2" t="s">
        <v>0</v>
      </c>
      <c r="C1" s="2"/>
      <c r="D1" s="2"/>
      <c r="E1" s="1"/>
      <c r="F1" s="3"/>
      <c r="G1" s="3"/>
      <c r="H1" s="3"/>
      <c r="I1" s="4"/>
      <c r="J1" s="4"/>
      <c r="K1" s="3"/>
      <c r="L1" s="1"/>
    </row>
    <row r="2" ht="12.0" customHeight="1">
      <c r="A2" s="1"/>
      <c r="B2" s="50" t="s">
        <v>41</v>
      </c>
      <c r="C2" s="2"/>
      <c r="D2" s="2"/>
      <c r="E2" s="1"/>
      <c r="F2" s="3"/>
      <c r="G2" s="3"/>
      <c r="H2" s="3"/>
      <c r="I2" s="4"/>
      <c r="J2" s="4"/>
      <c r="K2" s="3"/>
      <c r="L2" s="1"/>
    </row>
    <row r="3" ht="12.75" customHeight="1">
      <c r="A3" s="1"/>
      <c r="B3" s="2" t="s">
        <v>42</v>
      </c>
      <c r="C3" s="2"/>
      <c r="D3" s="2"/>
      <c r="E3" s="1"/>
      <c r="F3" s="3"/>
      <c r="G3" s="3"/>
      <c r="H3" s="3"/>
      <c r="I3" s="4"/>
      <c r="J3" s="4"/>
      <c r="K3" s="3"/>
      <c r="L3" s="1"/>
    </row>
    <row r="4" ht="45.0" customHeight="1">
      <c r="A4" s="1"/>
      <c r="B4" s="5" t="s">
        <v>3</v>
      </c>
      <c r="C4" s="6" t="s">
        <v>4</v>
      </c>
      <c r="D4" s="6" t="s">
        <v>5</v>
      </c>
      <c r="E4" s="6" t="s">
        <v>6</v>
      </c>
      <c r="F4" s="6" t="s">
        <v>7</v>
      </c>
      <c r="G4" s="6" t="s">
        <v>8</v>
      </c>
      <c r="H4" s="6" t="s">
        <v>9</v>
      </c>
      <c r="I4" s="7" t="s">
        <v>10</v>
      </c>
      <c r="J4" s="7" t="s">
        <v>11</v>
      </c>
      <c r="K4" s="6" t="s">
        <v>12</v>
      </c>
      <c r="L4" s="8" t="s">
        <v>13</v>
      </c>
    </row>
    <row r="5" ht="46.5" customHeight="1">
      <c r="A5" s="1"/>
      <c r="B5" s="9">
        <v>12580.0</v>
      </c>
      <c r="C5" s="10" t="s">
        <v>14</v>
      </c>
      <c r="D5" s="10" t="s">
        <v>15</v>
      </c>
      <c r="E5" s="11">
        <f>SUM(FullMktBskt!E5)</f>
        <v>0.9466</v>
      </c>
      <c r="F5" s="12">
        <f>F16*E5+F21</f>
        <v>200.225268</v>
      </c>
      <c r="G5" s="12">
        <f>G16*E5+G21</f>
        <v>158.209984</v>
      </c>
      <c r="H5" s="12">
        <f>H16*E5+H21</f>
        <v>14.9303535</v>
      </c>
      <c r="I5" s="12">
        <f>I16*E5+I21</f>
        <v>1433.333936</v>
      </c>
      <c r="J5" s="12">
        <f>J16*E5+J21</f>
        <v>59.721414</v>
      </c>
      <c r="K5" s="12">
        <f>K16*E5+K21</f>
        <v>491.471874</v>
      </c>
      <c r="L5" s="12">
        <f>L16*E5+L21</f>
        <v>1052.421084</v>
      </c>
    </row>
    <row r="6" ht="36.0" customHeight="1">
      <c r="A6" s="1"/>
      <c r="B6" s="9">
        <v>47894.0</v>
      </c>
      <c r="C6" s="10" t="s">
        <v>16</v>
      </c>
      <c r="D6" s="10" t="s">
        <v>17</v>
      </c>
      <c r="E6" s="11">
        <f>SUM(FullMktBskt!E6)</f>
        <v>1.0404</v>
      </c>
      <c r="F6" s="12">
        <f>F16*E6+F21</f>
        <v>213.073992</v>
      </c>
      <c r="G6" s="12">
        <f>G16*E6+G21</f>
        <v>168.362896</v>
      </c>
      <c r="H6" s="12">
        <f>H16*E6+H21</f>
        <v>16.027579</v>
      </c>
      <c r="I6" s="12">
        <f>I16*E6+I21</f>
        <v>1538.667584</v>
      </c>
      <c r="J6" s="12">
        <f>J16*E6+J21</f>
        <v>64.110316</v>
      </c>
      <c r="K6" s="12">
        <f>K16*E6+K21</f>
        <v>520.539556</v>
      </c>
      <c r="L6" s="12">
        <f>L16*E6+L21</f>
        <v>1117.306296</v>
      </c>
    </row>
    <row r="7" ht="27.0" customHeight="1">
      <c r="A7" s="1"/>
      <c r="B7" s="9">
        <v>41540.0</v>
      </c>
      <c r="C7" s="10" t="s">
        <v>18</v>
      </c>
      <c r="D7" s="10" t="s">
        <v>19</v>
      </c>
      <c r="E7" s="11">
        <f>SUM(FullMktBskt!E7)</f>
        <v>0.9048</v>
      </c>
      <c r="F7" s="12">
        <f>F16*E7+F21</f>
        <v>194.499504</v>
      </c>
      <c r="G7" s="12">
        <v>0.0</v>
      </c>
      <c r="H7" s="12">
        <f>H16*E7+H21</f>
        <v>14.441398</v>
      </c>
      <c r="I7" s="12">
        <f>I16*E7+I21</f>
        <v>1386.394208</v>
      </c>
      <c r="J7" s="12">
        <f>J16*E7+J21</f>
        <v>57.765592</v>
      </c>
      <c r="K7" s="12">
        <f>K16*E7+K21</f>
        <v>478.518472</v>
      </c>
      <c r="L7" s="12">
        <f>L16*E7+L21</f>
        <v>1023.506352</v>
      </c>
    </row>
    <row r="8" ht="24.75" customHeight="1">
      <c r="A8" s="1"/>
      <c r="B8" s="9">
        <v>48864.0</v>
      </c>
      <c r="C8" s="10" t="s">
        <v>20</v>
      </c>
      <c r="D8" s="10" t="s">
        <v>21</v>
      </c>
      <c r="E8" s="11">
        <f>SUM(FullMktBskt!E8)</f>
        <v>1.0423</v>
      </c>
      <c r="F8" s="12">
        <f>F16*E8+F21</f>
        <v>213.334254</v>
      </c>
      <c r="G8" s="12">
        <f>G16*E8+G21</f>
        <v>168.568552</v>
      </c>
      <c r="H8" s="12">
        <f>H16*E8+H21</f>
        <v>16.04980425</v>
      </c>
      <c r="I8" s="12">
        <f>I16*E8+I21</f>
        <v>1540.801208</v>
      </c>
      <c r="J8" s="12">
        <f>J16*E8+J21</f>
        <v>64.199217</v>
      </c>
      <c r="K8" s="12">
        <f>K16*E8+K21</f>
        <v>521.128347</v>
      </c>
      <c r="L8" s="12">
        <f>L16*E8+L21</f>
        <v>1118.620602</v>
      </c>
    </row>
    <row r="9" ht="30.0" customHeight="1">
      <c r="A9" s="1"/>
      <c r="B9" s="9">
        <v>25180.0</v>
      </c>
      <c r="C9" s="10" t="s">
        <v>22</v>
      </c>
      <c r="D9" s="10" t="s">
        <v>23</v>
      </c>
      <c r="E9" s="11">
        <f>SUM(FullMktBskt!E9)</f>
        <v>0.8391</v>
      </c>
      <c r="F9" s="12">
        <f>F16*E9+F21</f>
        <v>185.499918</v>
      </c>
      <c r="G9" s="12">
        <f>G16*E9+G21</f>
        <v>146.574184</v>
      </c>
      <c r="H9" s="12">
        <f>H16*E9+H21</f>
        <v>13.67287225</v>
      </c>
      <c r="I9" s="12">
        <f>I16*E9+I21</f>
        <v>1312.615736</v>
      </c>
      <c r="J9" s="12">
        <f>J16*E9+J21</f>
        <v>54.691489</v>
      </c>
      <c r="K9" s="12">
        <f>K16*E9+K21</f>
        <v>458.158699</v>
      </c>
      <c r="L9" s="12">
        <f>L16*E9+L21</f>
        <v>978.059034</v>
      </c>
    </row>
    <row r="10" ht="24.75" customHeight="1">
      <c r="A10" s="1"/>
      <c r="B10" s="9">
        <v>19060.0</v>
      </c>
      <c r="C10" s="10" t="s">
        <v>24</v>
      </c>
      <c r="D10" s="10" t="s">
        <v>25</v>
      </c>
      <c r="E10" s="11">
        <f>SUM(FullMktBskt!E10)</f>
        <v>0.8757</v>
      </c>
      <c r="F10" s="12">
        <f>F16*E10+F21</f>
        <v>190.513386</v>
      </c>
      <c r="G10" s="12">
        <f>G16*E10+G21</f>
        <v>150.535768</v>
      </c>
      <c r="H10" s="12">
        <f>H16*E10+H21</f>
        <v>14.10100075</v>
      </c>
      <c r="I10" s="12">
        <f>I16*E10+I21</f>
        <v>1353.716072</v>
      </c>
      <c r="J10" s="12">
        <f>J16*E10+J21</f>
        <v>56.404003</v>
      </c>
      <c r="K10" s="12">
        <f>K16*E10+K21</f>
        <v>469.500673</v>
      </c>
      <c r="L10" s="12">
        <f>L16*E10+L21</f>
        <v>1003.376718</v>
      </c>
    </row>
    <row r="11" ht="36.0" customHeight="1">
      <c r="A11" s="14"/>
      <c r="B11" s="19">
        <v>43524.0</v>
      </c>
      <c r="C11" s="10" t="s">
        <v>43</v>
      </c>
      <c r="D11" s="10" t="s">
        <v>27</v>
      </c>
      <c r="E11" s="11">
        <f>SUM(FullMktBskt!E11)</f>
        <v>0.9577</v>
      </c>
      <c r="F11" s="12">
        <f>F16*E11+F21</f>
        <v>201.745746</v>
      </c>
      <c r="G11" s="12">
        <f>G16*E11+G21</f>
        <v>159.411448</v>
      </c>
      <c r="H11" s="12">
        <f>H16*E11+H21</f>
        <v>15.06019575</v>
      </c>
      <c r="I11" s="12">
        <f>I16*E11+I21</f>
        <v>1445.798792</v>
      </c>
      <c r="J11" s="12">
        <f>J16*E11+J21</f>
        <v>60.240783</v>
      </c>
      <c r="K11" s="12">
        <f>K16*E11+K21</f>
        <v>494.911653</v>
      </c>
      <c r="L11" s="12">
        <f>L16*E11+L21</f>
        <v>1060.099398</v>
      </c>
    </row>
    <row r="12" ht="24.75" customHeight="1">
      <c r="A12" s="1"/>
      <c r="B12" s="9">
        <v>99921.0</v>
      </c>
      <c r="C12" s="10" t="s">
        <v>28</v>
      </c>
      <c r="D12" s="10" t="s">
        <v>29</v>
      </c>
      <c r="E12" s="11">
        <f>SUM(FullMktBskt!E12)</f>
        <v>0.8539</v>
      </c>
      <c r="F12" s="12">
        <f>F16*E12+F21</f>
        <v>187.527222</v>
      </c>
      <c r="G12" s="12">
        <f>G16*E12+G21</f>
        <v>148.176136</v>
      </c>
      <c r="H12" s="12">
        <f>H16*E12+H21</f>
        <v>13.84599525</v>
      </c>
      <c r="I12" s="12">
        <f>I16*E12+I21</f>
        <v>1329.235544</v>
      </c>
      <c r="J12" s="12">
        <f>J16*E12+J21</f>
        <v>55.383981</v>
      </c>
      <c r="K12" s="12">
        <f>K16*E12+K21</f>
        <v>462.745071</v>
      </c>
      <c r="L12" s="12">
        <f>L16*E12+L21</f>
        <v>988.296786</v>
      </c>
    </row>
    <row r="13" ht="25.5" customHeight="1">
      <c r="A13" s="18"/>
      <c r="B13" s="19">
        <v>15680.0</v>
      </c>
      <c r="C13" s="10" t="s">
        <v>30</v>
      </c>
      <c r="D13" s="10" t="s">
        <v>31</v>
      </c>
      <c r="E13" s="11">
        <f>SUM(FullMktBskt!E13)</f>
        <v>0.8847</v>
      </c>
      <c r="F13" s="12">
        <f>F16*E13+F21</f>
        <v>191.746206</v>
      </c>
      <c r="G13" s="12">
        <f>G16*E13+G21</f>
        <v>151.509928</v>
      </c>
      <c r="H13" s="12">
        <f>H16*E13+H21</f>
        <v>14.20627825</v>
      </c>
      <c r="I13" s="12">
        <f>I16*E13+I21</f>
        <v>1363.822712</v>
      </c>
      <c r="J13" s="12">
        <f>J16*E13+J21</f>
        <v>56.825113</v>
      </c>
      <c r="K13" s="12">
        <f>K16*E13+K21</f>
        <v>472.289683</v>
      </c>
      <c r="L13" s="12">
        <f>L16*E13+L21</f>
        <v>1009.602378</v>
      </c>
    </row>
    <row r="14" ht="23.25" customHeight="1">
      <c r="A14" s="1"/>
      <c r="B14" s="21"/>
      <c r="C14" s="22" t="s">
        <v>32</v>
      </c>
      <c r="D14" s="23"/>
      <c r="E14" s="24"/>
      <c r="F14" s="25" t="s">
        <v>44</v>
      </c>
      <c r="G14" s="25"/>
      <c r="H14" s="25"/>
      <c r="I14" s="26"/>
      <c r="J14" s="26"/>
      <c r="K14" s="25"/>
      <c r="L14" s="27"/>
    </row>
    <row r="15" ht="42.75" customHeight="1">
      <c r="A15" s="1"/>
      <c r="B15" s="28" t="s">
        <v>45</v>
      </c>
      <c r="C15" s="29"/>
      <c r="D15" s="29"/>
      <c r="E15" s="29"/>
      <c r="F15" s="9" t="s">
        <v>35</v>
      </c>
      <c r="G15" s="9" t="s">
        <v>8</v>
      </c>
      <c r="H15" s="30" t="s">
        <v>36</v>
      </c>
      <c r="I15" s="12" t="s">
        <v>37</v>
      </c>
      <c r="J15" s="12" t="s">
        <v>38</v>
      </c>
      <c r="K15" s="9" t="s">
        <v>39</v>
      </c>
      <c r="L15" s="10" t="s">
        <v>13</v>
      </c>
    </row>
    <row r="16" ht="13.5" customHeight="1">
      <c r="A16" s="1"/>
      <c r="B16" s="31"/>
      <c r="F16" s="32">
        <v>136.98</v>
      </c>
      <c r="G16" s="32">
        <v>108.24</v>
      </c>
      <c r="H16" s="32">
        <f>46.79/4</f>
        <v>11.6975</v>
      </c>
      <c r="I16" s="33">
        <v>1122.96</v>
      </c>
      <c r="J16" s="34">
        <f>ROUND(I16/24,2)</f>
        <v>46.79</v>
      </c>
      <c r="K16" s="32">
        <v>309.89</v>
      </c>
      <c r="L16" s="32">
        <v>691.74</v>
      </c>
    </row>
    <row r="17" ht="24.75" customHeight="1">
      <c r="A17" s="1"/>
      <c r="B17" s="31"/>
      <c r="F17" s="35"/>
      <c r="G17" s="35"/>
      <c r="H17" s="35"/>
      <c r="I17" s="36"/>
      <c r="J17" s="36"/>
      <c r="K17" s="35"/>
      <c r="L17" s="35"/>
    </row>
    <row r="18" ht="12.0" customHeight="1">
      <c r="A18" s="1"/>
      <c r="B18" s="31"/>
      <c r="F18" s="37" t="s">
        <v>46</v>
      </c>
      <c r="G18" s="37"/>
      <c r="H18" s="37"/>
      <c r="I18" s="38"/>
      <c r="J18" s="38"/>
      <c r="K18" s="38"/>
      <c r="L18" s="38"/>
    </row>
    <row r="19" ht="12.75" customHeight="1">
      <c r="A19" s="1"/>
      <c r="B19" s="31"/>
      <c r="F19" s="39"/>
      <c r="G19" s="39"/>
      <c r="H19" s="39"/>
      <c r="I19" s="40"/>
      <c r="J19" s="40"/>
      <c r="K19" s="39"/>
      <c r="L19" s="41"/>
    </row>
    <row r="20" ht="46.5" customHeight="1">
      <c r="A20" s="1"/>
      <c r="B20" s="42"/>
      <c r="C20" s="43"/>
      <c r="D20" s="43"/>
      <c r="E20" s="43"/>
      <c r="F20" s="9" t="s">
        <v>35</v>
      </c>
      <c r="G20" s="9" t="s">
        <v>8</v>
      </c>
      <c r="H20" s="30" t="s">
        <v>36</v>
      </c>
      <c r="I20" s="12" t="s">
        <v>37</v>
      </c>
      <c r="J20" s="12" t="s">
        <v>38</v>
      </c>
      <c r="K20" s="9" t="s">
        <v>39</v>
      </c>
      <c r="L20" s="10" t="s">
        <v>13</v>
      </c>
    </row>
    <row r="21" ht="13.5" customHeight="1">
      <c r="A21" s="1"/>
      <c r="B21" s="44"/>
      <c r="C21" s="45"/>
      <c r="D21" s="46"/>
      <c r="E21" s="47"/>
      <c r="F21" s="48">
        <v>70.56</v>
      </c>
      <c r="G21" s="48">
        <v>55.75</v>
      </c>
      <c r="H21" s="48">
        <f>15.43/4</f>
        <v>3.8575</v>
      </c>
      <c r="I21" s="49">
        <v>370.34</v>
      </c>
      <c r="J21" s="34">
        <f>ROUND(I21/24,2)</f>
        <v>15.43</v>
      </c>
      <c r="K21" s="48">
        <v>198.13</v>
      </c>
      <c r="L21" s="48">
        <v>397.62</v>
      </c>
    </row>
  </sheetData>
  <mergeCells count="1">
    <mergeCell ref="B15:E20"/>
  </mergeCells>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1385EAB306924C98C527D848E20E0B" ma:contentTypeVersion="10" ma:contentTypeDescription="Create a new document." ma:contentTypeScope="" ma:versionID="2be43f0229a5ab8335836aa020634bf0">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97C35C-2DCE-4C24-97EF-2BB3CEDA9FFD}"/>
</file>

<file path=customXml/itemProps2.xml><?xml version="1.0" encoding="utf-8"?>
<ds:datastoreItem xmlns:ds="http://schemas.openxmlformats.org/officeDocument/2006/customXml" ds:itemID="{92F025CB-1BF2-4E5B-B238-FF12AC8E30F1}"/>
</file>

<file path=customXml/itemProps3.xml><?xml version="1.0" encoding="utf-8"?>
<ds:datastoreItem xmlns:ds="http://schemas.openxmlformats.org/officeDocument/2006/customXml" ds:itemID="{8529CB30-1E28-4FF3-9EB8-99EED1ABF1B7}"/>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dcterms:created xsi:type="dcterms:W3CDTF">2010-09-23T17:00:49Z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0x010100891385EAB306924C98C527D848E20E0B</vt:lpwstr>
  </property>
</Properties>
</file>