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jterry\Desktop\FY2025P4P_093024\Revised\"/>
    </mc:Choice>
  </mc:AlternateContent>
  <xr:revisionPtr revIDLastSave="0" documentId="13_ncr:1_{A2C2BBD0-EA50-4F70-8AFD-54BAF4A990DF}" xr6:coauthVersionLast="47" xr6:coauthVersionMax="47" xr10:uidLastSave="{00000000-0000-0000-0000-000000000000}"/>
  <bookViews>
    <workbookView xWindow="27795" yWindow="1590" windowWidth="18900" windowHeight="11055" xr2:uid="{3252F413-7351-455B-8A8C-5B703F4B9002}"/>
  </bookViews>
  <sheets>
    <sheet name="2025P4PScore" sheetId="1" r:id="rId1"/>
    <sheet name="P4P_list" sheetId="2" r:id="rId2"/>
    <sheet name="P4I_List" sheetId="3" r:id="rId3"/>
    <sheet name="Comparison FY24-FY25" sheetId="4" r:id="rId4"/>
    <sheet name="FY25 Awardees" sheetId="5" r:id="rId5"/>
  </sheets>
  <externalReferences>
    <externalReference r:id="rId6"/>
  </externalReferences>
  <definedNames>
    <definedName name="_xlnm._FilterDatabase" localSheetId="0" hidden="1">'2025P4PScore'!$BH$1:$BH$205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 l="1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BE207" i="1" l="1"/>
  <c r="AX207" i="1"/>
  <c r="F50" i="3" l="1"/>
  <c r="F70" i="2"/>
  <c r="BE206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I207" i="1"/>
  <c r="H207" i="1"/>
  <c r="G207" i="1"/>
  <c r="J206" i="1"/>
  <c r="H206" i="1" l="1"/>
  <c r="I206" i="1"/>
  <c r="F206" i="1"/>
  <c r="G206" i="1"/>
  <c r="G50" i="3" l="1"/>
  <c r="E50" i="3"/>
  <c r="E70" i="2"/>
  <c r="BA206" i="1"/>
  <c r="H70" i="2" l="1"/>
  <c r="H50" i="3"/>
  <c r="J10" i="2" l="1"/>
  <c r="J18" i="2"/>
  <c r="J26" i="2"/>
  <c r="J34" i="2"/>
  <c r="J42" i="2"/>
  <c r="J50" i="2"/>
  <c r="J58" i="2"/>
  <c r="J66" i="2"/>
  <c r="J11" i="2"/>
  <c r="J19" i="2"/>
  <c r="J27" i="2"/>
  <c r="J35" i="2"/>
  <c r="J43" i="2"/>
  <c r="J51" i="2"/>
  <c r="J59" i="2"/>
  <c r="J67" i="2"/>
  <c r="J17" i="2"/>
  <c r="G70" i="2"/>
  <c r="J12" i="2"/>
  <c r="J20" i="2"/>
  <c r="J28" i="2"/>
  <c r="J36" i="2"/>
  <c r="J44" i="2"/>
  <c r="J52" i="2"/>
  <c r="J60" i="2"/>
  <c r="J68" i="2"/>
  <c r="J25" i="2"/>
  <c r="J65" i="2"/>
  <c r="J13" i="2"/>
  <c r="J21" i="2"/>
  <c r="J29" i="2"/>
  <c r="J37" i="2"/>
  <c r="J45" i="2"/>
  <c r="J53" i="2"/>
  <c r="J61" i="2"/>
  <c r="J69" i="2"/>
  <c r="J63" i="2"/>
  <c r="J41" i="2"/>
  <c r="J14" i="2"/>
  <c r="J22" i="2"/>
  <c r="J30" i="2"/>
  <c r="J38" i="2"/>
  <c r="J46" i="2"/>
  <c r="J54" i="2"/>
  <c r="J62" i="2"/>
  <c r="J6" i="2"/>
  <c r="J55" i="2"/>
  <c r="J49" i="2"/>
  <c r="J7" i="2"/>
  <c r="J15" i="2"/>
  <c r="J23" i="2"/>
  <c r="J31" i="2"/>
  <c r="J39" i="2"/>
  <c r="J47" i="2"/>
  <c r="J8" i="2"/>
  <c r="J16" i="2"/>
  <c r="J24" i="2"/>
  <c r="J32" i="2"/>
  <c r="J40" i="2"/>
  <c r="J48" i="2"/>
  <c r="J56" i="2"/>
  <c r="J64" i="2"/>
  <c r="J9" i="2"/>
  <c r="J33" i="2"/>
  <c r="J57" i="2"/>
  <c r="J70" i="2" l="1"/>
  <c r="K6" i="2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</calcChain>
</file>

<file path=xl/sharedStrings.xml><?xml version="1.0" encoding="utf-8"?>
<sst xmlns="http://schemas.openxmlformats.org/spreadsheetml/2006/main" count="1178" uniqueCount="327">
  <si>
    <t>OldPIN</t>
  </si>
  <si>
    <t>NAME</t>
  </si>
  <si>
    <t>County</t>
  </si>
  <si>
    <t>TotDays</t>
  </si>
  <si>
    <t>MACare</t>
  </si>
  <si>
    <t>MAHosp</t>
  </si>
  <si>
    <t>MADays</t>
  </si>
  <si>
    <t>% MA</t>
  </si>
  <si>
    <t>Exp. Hrs/Day</t>
  </si>
  <si>
    <t>Goal Hrs.</t>
  </si>
  <si>
    <t>Act. Hrs/Day</t>
  </si>
  <si>
    <t>Ratio</t>
  </si>
  <si>
    <t>Overall</t>
  </si>
  <si>
    <t>Recommend</t>
  </si>
  <si>
    <t>Staff</t>
  </si>
  <si>
    <t>Care</t>
  </si>
  <si>
    <t>Food</t>
  </si>
  <si>
    <t>Rights</t>
  </si>
  <si>
    <t>Physical</t>
  </si>
  <si>
    <t>Activities</t>
  </si>
  <si>
    <t>Catheter</t>
  </si>
  <si>
    <t>Injury</t>
  </si>
  <si>
    <t>Sores</t>
  </si>
  <si>
    <t>UTI</t>
  </si>
  <si>
    <t>Flu</t>
  </si>
  <si>
    <t>Pneumo</t>
  </si>
  <si>
    <t>ALICE BYRD TAWES NURSING HOME</t>
  </si>
  <si>
    <t>SOMERSET</t>
  </si>
  <si>
    <t>Eligible</t>
  </si>
  <si>
    <t>Y</t>
  </si>
  <si>
    <t>COFFMAN NURSING HOME BY FAHRNEY-KEEDY</t>
  </si>
  <si>
    <t>WASHINGTON</t>
  </si>
  <si>
    <t>CITIZENS NURSING HOME OF FREDERICK COUNTY</t>
  </si>
  <si>
    <t>FREDERICK</t>
  </si>
  <si>
    <t>STERLING CARE AT HILLHAVEN</t>
  </si>
  <si>
    <t>PRINCE GEORGE'S</t>
  </si>
  <si>
    <t>REGENCY CARE OF SILVER SPRING</t>
  </si>
  <si>
    <t>MONTGOMERY</t>
  </si>
  <si>
    <t>RESORTS AT CHESTER RIVER MANOR CORP</t>
  </si>
  <si>
    <t>KENT</t>
  </si>
  <si>
    <t>CITIZENS NURSING HOME OF HARFORD COUNTY</t>
  </si>
  <si>
    <t>HARFORD</t>
  </si>
  <si>
    <t>EGLE NURSING HOME</t>
  </si>
  <si>
    <t>ALLEGANY</t>
  </si>
  <si>
    <t>FUTURE CARE NORTH POINT</t>
  </si>
  <si>
    <t>BALTIMORE COUNTY</t>
  </si>
  <si>
    <t>WICOMICO NURSING HOME</t>
  </si>
  <si>
    <t>WICOMICO</t>
  </si>
  <si>
    <t>FUTURE CARE COURTLAND</t>
  </si>
  <si>
    <t>FOREST HAVEN NURSING AND REHABILITATION CENTER</t>
  </si>
  <si>
    <t>COMPLETE CARE AT HAGERSTOWN</t>
  </si>
  <si>
    <t>FUTURE CARE CHESAPEAKE</t>
  </si>
  <si>
    <t>ANNE ARUNDEL</t>
  </si>
  <si>
    <t>LORIEN BULLE ROCK</t>
  </si>
  <si>
    <t>LORIEN NURSING &amp; REHABILITATION CENTER TANEYTOWN</t>
  </si>
  <si>
    <t>CARROLL</t>
  </si>
  <si>
    <t>ALLEGANY HEALTH NURSING AND REHABILITATION</t>
  </si>
  <si>
    <t>WALDORF CENTER</t>
  </si>
  <si>
    <t>CHARLES</t>
  </si>
  <si>
    <t>DOCTORS COMMUNITY REHABILITATION AND PATIENT CARE CENTER</t>
  </si>
  <si>
    <t>SOLOMON SKILLED NURSING FACILITY</t>
  </si>
  <si>
    <t>CALVERT</t>
  </si>
  <si>
    <t>FUTURE CARE OLD COURT</t>
  </si>
  <si>
    <t>LORIEN NURSING &amp; REHABILITATION CENTER BEL AIR</t>
  </si>
  <si>
    <t>ST. MARY'S NURSING CENTER INC.</t>
  </si>
  <si>
    <t xml:space="preserve">ST. MARY'S </t>
  </si>
  <si>
    <t>MONTCARE AT POTOMAC</t>
  </si>
  <si>
    <t xml:space="preserve">FUTURE CARE SANDTOWN-WINCHESTER </t>
  </si>
  <si>
    <t>BALTIMORE CITY</t>
  </si>
  <si>
    <t>MONTCARE AT BETHESDA</t>
  </si>
  <si>
    <t>COMPLETE CARE AT WHEATON</t>
  </si>
  <si>
    <t>AUTUMN LAKE HEALTHCARE AT CROFTON</t>
  </si>
  <si>
    <t>FAIRFIELD NURSING AND REHABILITATION CENTER</t>
  </si>
  <si>
    <t>HEBREW HOME OF GREATER WASHINGTON</t>
  </si>
  <si>
    <t>ATLEE HILL HEALTH AND REHAB CENTER</t>
  </si>
  <si>
    <t>LORIEN MAYS CHAPEL</t>
  </si>
  <si>
    <t>KESWICK MULTICARE CENTER</t>
  </si>
  <si>
    <t>COMPLETE CARE AT SPRINGBROOK</t>
  </si>
  <si>
    <t>LORIEN NURSING &amp; REHABILITATION CENTER MT. AIRY</t>
  </si>
  <si>
    <t>TOWSON REHABILITATION AND HEALTHCARE CENTER</t>
  </si>
  <si>
    <t>POST ACUTE CARE CENTER</t>
  </si>
  <si>
    <t>FUTURE CARE CAPITAL REGION</t>
  </si>
  <si>
    <t>ENCORE AT TURF VALLEY</t>
  </si>
  <si>
    <t>HOWARD</t>
  </si>
  <si>
    <t>FUTURE CARE PINEVIEW</t>
  </si>
  <si>
    <t>FUTURE CARE CHERRYWOOD</t>
  </si>
  <si>
    <t>AUTUMN LAKE HEALTHCARE AT WAUGH CHAPEL</t>
  </si>
  <si>
    <t>ARLINGTON WEST CARE CENTER</t>
  </si>
  <si>
    <t>AUTUMN LAKE HEALTHCARE AT CHERRY LANE</t>
  </si>
  <si>
    <t>AUTUMN LAKE HEALTHCARE AT CHESAPEAKE WOODS</t>
  </si>
  <si>
    <t>DORCHESTER</t>
  </si>
  <si>
    <t>FUTURE CARE CHARLES VILLAGE, LLC</t>
  </si>
  <si>
    <t>SNOW HILL NURSING &amp; REHABILITATION CENTER</t>
  </si>
  <si>
    <t>WORCESTER</t>
  </si>
  <si>
    <t>STERLING CARE AT FROSTBURG VILLAGE</t>
  </si>
  <si>
    <t>OAKWOOD SNF LLC</t>
  </si>
  <si>
    <t>FUTURE CARE COLD SPRING</t>
  </si>
  <si>
    <t>STERLING CARE RIVERSIDE</t>
  </si>
  <si>
    <t>AUTUMN LAKE HEALTHCARE AT LONGVIEW</t>
  </si>
  <si>
    <t>KING DAVID NURSING &amp; REHAB CENTER</t>
  </si>
  <si>
    <t>STERLING CARE AT SOUTH MOUNTAIN</t>
  </si>
  <si>
    <t>AUTUMN LAKE HEALTHCARE AT PIKESVILLE</t>
  </si>
  <si>
    <t>AUTUMN LAKE HEALTHCARE AT LONG GREEN</t>
  </si>
  <si>
    <t>MONTGOMERY VILLAGE CARE CENTER</t>
  </si>
  <si>
    <t>AUTUMN LAKE HEALTHCARE AT RIVERVIEW</t>
  </si>
  <si>
    <t>STELLA MARIS</t>
  </si>
  <si>
    <t>AUTUMN LAKE HEALTHCARE AT BRIDGEPARK</t>
  </si>
  <si>
    <t>MORAN MANOR HEALTH AND REHAB CENTER</t>
  </si>
  <si>
    <t>AUTUMN LAKE HEALTHCARE AT OAKVIEW</t>
  </si>
  <si>
    <t>GREEN ACRES NURSING AND REHAB CENTER</t>
  </si>
  <si>
    <t>FUTURE CARE IRVINGTON, LLC</t>
  </si>
  <si>
    <t>COMPLETE CARE AT HYATTSVILLE</t>
  </si>
  <si>
    <t>LEVINDALE HEBREW GERIATRIC CENTER</t>
  </si>
  <si>
    <t>WILLIAMSPORT NURSING HOME</t>
  </si>
  <si>
    <t>ROLAND PARK REHABILITATION AND HEALTHCARE CENTER</t>
  </si>
  <si>
    <t>LOCHEARN NURSING HOME LLC</t>
  </si>
  <si>
    <t>FUTURE CARE CANTON HARBOR</t>
  </si>
  <si>
    <t>STERLING CARE BETHESDA</t>
  </si>
  <si>
    <t>CUMBERLAND HEALTHCARE CENTER</t>
  </si>
  <si>
    <t>ST. ELIZABETH REHABILITATION &amp; NURSING CENTER</t>
  </si>
  <si>
    <t>LORIEN NURSING &amp; REHABILITATION CENTER ELKRIDGE</t>
  </si>
  <si>
    <t>POTOMAC VALLEY REHABILITATION &amp; HEALTHCARE CENTER</t>
  </si>
  <si>
    <t>HARTLEY NURSING &amp; REHAB</t>
  </si>
  <si>
    <t>ROCKVILLE SNF OPERATOR</t>
  </si>
  <si>
    <t>COLLINGSWOOD REHABILITATION AND HEALTHCARE CENTER</t>
  </si>
  <si>
    <t>ANCHORAGE NURSING AND REHABILITATION CENTER</t>
  </si>
  <si>
    <t>AUTUMN LAKE HEALTHCARE AT ARCOLA</t>
  </si>
  <si>
    <t>MARLEY NECK HEALTH &amp; REHAB CENTER</t>
  </si>
  <si>
    <t>COPPER RIDGE NURSING AND ASSISTED LIVING CENTER</t>
  </si>
  <si>
    <t>ELLICOTT CITY HEALTH AND REHABILITATION CENTER</t>
  </si>
  <si>
    <t>BLUE POINT NURSING CENTER</t>
  </si>
  <si>
    <t>AUTUMN LAKE HEALTHCARE AT GLADE VALLEY</t>
  </si>
  <si>
    <t>VILLA ROSA NURSING AND REHABILITATION</t>
  </si>
  <si>
    <t>DEVLIN MANOR NURSING AND REHAB CENTER</t>
  </si>
  <si>
    <t>NORTHAMPTON MANOR NURSING &amp; REHAB CENTER</t>
  </si>
  <si>
    <t xml:space="preserve">FREDERICK HEALTH AND REHAB LLC </t>
  </si>
  <si>
    <t>HAMMONDS LANE CENTER</t>
  </si>
  <si>
    <t>LORIEN NURSING &amp; REHABILITATION CENTER COLUMBIA</t>
  </si>
  <si>
    <t>AUTUMN LAKE HEALTHCARE AT CATONSVILLE</t>
  </si>
  <si>
    <t>STERLING CARE FOREST HILL</t>
  </si>
  <si>
    <t>AUTUMN LAKE HEALTHCARE AT SILVER SPRING</t>
  </si>
  <si>
    <t>AUTUMN LAKE HEALTHCARE AT CHEVY CHASE</t>
  </si>
  <si>
    <t>MONTCARE AT WHEATON</t>
  </si>
  <si>
    <t>FAIRLAND CENTER</t>
  </si>
  <si>
    <t>HOLLY HILL NURSING &amp; REHABILITATION CENTER</t>
  </si>
  <si>
    <t>COMPLETE CARE AT ANNAPOLIS</t>
  </si>
  <si>
    <t>CRESECENT CITIES NURSING &amp; REHABILITATION CENTER</t>
  </si>
  <si>
    <t xml:space="preserve">COMPLETE CARE AT CORSICA HILLS  </t>
  </si>
  <si>
    <t>QUEEN ANNE'S</t>
  </si>
  <si>
    <t>WESTGATE HILLS REAHBAILITATION  &amp; HEALTHCARE CENTER</t>
  </si>
  <si>
    <t>PLEASANT VIEW HEALTHCARE CENTER</t>
  </si>
  <si>
    <t>FAYETTE HEALTH AND REHABILITATION CENTER</t>
  </si>
  <si>
    <t>FUTURE CARE GOOD SAMARITAN</t>
  </si>
  <si>
    <t>CARRIAGE HILL BETHESDA</t>
  </si>
  <si>
    <t>AUTUMN LAKE HEALTHCARE AT BALLENGER CREEK</t>
  </si>
  <si>
    <t>FORT WASHINGTON HEALTH AND REHABILITATION CENTER</t>
  </si>
  <si>
    <t>AUTUMN LAKE HEALTHCARE AT BIRCH MANOR</t>
  </si>
  <si>
    <t>PEACE HEALTHCARE AT LIONS MANOR</t>
  </si>
  <si>
    <t>PEACE HEALTHCARE AT MOUNTAIN CITY</t>
  </si>
  <si>
    <t>FUTURE CARE HOMEWOOD</t>
  </si>
  <si>
    <t>AUTUMN LAKE HEALTHCARE AT SPA CREEK</t>
  </si>
  <si>
    <t>LAYHILL NURSING &amp; REHABILITATION CENTER</t>
  </si>
  <si>
    <t>CHESAPEAKE SHORES NURSING CENTER</t>
  </si>
  <si>
    <t>STERLING CARE BEL AIR</t>
  </si>
  <si>
    <t>AUTUMN LAKE HEALTHCARE AT BRADFORD OAKS</t>
  </si>
  <si>
    <t>FORESTVILLE HEALTH AND REHABILITATION CENTER</t>
  </si>
  <si>
    <t>NORTHWEST NURSING &amp; REHABILITATION CENTER</t>
  </si>
  <si>
    <t>CALVERT COUNTY NURSING CENTER</t>
  </si>
  <si>
    <t>SOUTH RIVER HEALTH AND REHABILITATION CENTER</t>
  </si>
  <si>
    <t>HYATTSVILLE NURSING AND REHABILITATION CENTER/WHITE OAK REHABILITATION &amp; NURSING CENTER</t>
  </si>
  <si>
    <t>RESTORE HEALTH REHABILITATION CENTER</t>
  </si>
  <si>
    <t>THE NURSING AND REHABILITATION CENTER AT STADIUM PLACE</t>
  </si>
  <si>
    <t>SLIGO CREEK HEALTHCARE</t>
  </si>
  <si>
    <t>MEADOW PARK REHABILITATION &amp; HEALTHCARE CENTER</t>
  </si>
  <si>
    <t>ADVANCED REHAB AT AUTUMN LAKE HEALTHCARE</t>
  </si>
  <si>
    <t>AUTUMN LAKE HEALTHCARE AT OAK MANOR</t>
  </si>
  <si>
    <t>SALISBURY REHABILITATION &amp; NURSING CENTER</t>
  </si>
  <si>
    <t>COMPLETE CARE AT MULTI MEDICAL</t>
  </si>
  <si>
    <t>OAKLAND NURSING AND REHAB CENTER</t>
  </si>
  <si>
    <t>GARRETT</t>
  </si>
  <si>
    <t>KENSINGTON NURSING AND REHABILITATION CENTER</t>
  </si>
  <si>
    <t>COMPLETE CARE AT SEVERNA PARK</t>
  </si>
  <si>
    <t>AUTUMN LAKE HEALTHCARE AT ALICE MANOR</t>
  </si>
  <si>
    <t>ALTHEA WOODLAND NURSING HOME</t>
  </si>
  <si>
    <t>FRANKLIN WOODS CENTER</t>
  </si>
  <si>
    <t>COMPLETE CARE AT LA PLATA</t>
  </si>
  <si>
    <t>ELKTON NURSING AND REHABILITATION CENTER</t>
  </si>
  <si>
    <t>CECIL</t>
  </si>
  <si>
    <t>DENTON NURSING &amp; REHAB</t>
  </si>
  <si>
    <t>CAROLINE</t>
  </si>
  <si>
    <t>AUTUMN LAKE HEALTHCARE AT RUXTON</t>
  </si>
  <si>
    <t>AUTUMN LAKE HEALTHCARE AT PARKVILLE</t>
  </si>
  <si>
    <t>LAURELWOOD CARE CENTER AT ELKTON</t>
  </si>
  <si>
    <t>PEACE HEALTHCARE AT DENNETT ROAD MANOR</t>
  </si>
  <si>
    <t>AUTUMN LAKE HEALTHCARE AT PATUXENT RIVER</t>
  </si>
  <si>
    <t>AUTUMN LAKE HEALTHCARE AT HOMEWOOD</t>
  </si>
  <si>
    <t>AUTUMN LAKE HEALTHCARE AT BRADDOCK HEIGHTS</t>
  </si>
  <si>
    <t>AUTUMN LAKE HEALTHCARE AT CALVERT MANOR</t>
  </si>
  <si>
    <t>CHAPEL HILL NURSING CENTER</t>
  </si>
  <si>
    <t>BEL PRE HEALTH AND REHABILITATION CENTER</t>
  </si>
  <si>
    <t>FREDERICK VILLA HEALTHCARE</t>
  </si>
  <si>
    <t>FOX CHASE HEALTHCARE</t>
  </si>
  <si>
    <t>CHESTERTOWN NURSING &amp; REHAB</t>
  </si>
  <si>
    <t>PEACE HEALTHCARE AT RIDGEWAY MANOR</t>
  </si>
  <si>
    <t>BERLIN NURSING AND REHABILITATION CENTER</t>
  </si>
  <si>
    <t>CAROLINE NURSING &amp; REHAB</t>
  </si>
  <si>
    <t>PINES NURSING &amp; REHAB</t>
  </si>
  <si>
    <t>TALBOT</t>
  </si>
  <si>
    <t>ADELPHI NURSING &amp; REHABILITATION CENTER</t>
  </si>
  <si>
    <t>AUTUMN LAKE HEALTHCARE AT PERRING PARKWAY</t>
  </si>
  <si>
    <t>AUTUMN LAKE HEALTHCARE AT BALTIMORE WASHINGTON</t>
  </si>
  <si>
    <t>ORCHARD HILL REHABILITATION &amp; HEALTHCARE CENTER</t>
  </si>
  <si>
    <t>SHADY GROVE NURSING &amp; REHAB CENTER</t>
  </si>
  <si>
    <t>HAGERSTOWN HEALTHCARE CENTER</t>
  </si>
  <si>
    <t xml:space="preserve"> AUTUMN LAKE HEALTHCARE AT LOCH RAVEN</t>
  </si>
  <si>
    <t>AUTUMN LAKE HEALTHCARE AT GLEN BURNIE</t>
  </si>
  <si>
    <t>MALLARD BAY NURSING &amp; REHAB</t>
  </si>
  <si>
    <t>AUTUMN LAKE HEALTHCARE AT OVERLEA</t>
  </si>
  <si>
    <t>INGLESIDE AT KING FARM</t>
  </si>
  <si>
    <t>CCRC</t>
  </si>
  <si>
    <t/>
  </si>
  <si>
    <t>BUCKINGHAM'S CHOICE</t>
  </si>
  <si>
    <t>N</t>
  </si>
  <si>
    <t>ASBURY SOLOMONS</t>
  </si>
  <si>
    <t>SACRED HEART HOME</t>
  </si>
  <si>
    <t>&lt;45 Beds</t>
  </si>
  <si>
    <t>GOODWILL MENNONITE HOME</t>
  </si>
  <si>
    <t>FAIRHAVEN</t>
  </si>
  <si>
    <t>MARYLAND BAPTIST AGED HOME</t>
  </si>
  <si>
    <t>LITTLE SISTERS OF THE POOR</t>
  </si>
  <si>
    <t>CARROLL LUTHERAN VILLAGE</t>
  </si>
  <si>
    <t>TUCKERMAN REHAB AND HEALTHCARE CENTER</t>
  </si>
  <si>
    <t>BAYLEIGH CHASE</t>
  </si>
  <si>
    <t>RIDERWOOD VILLAGE</t>
  </si>
  <si>
    <t>BROOKE GROVE REHABILITATION &amp; NURSING CENTER</t>
  </si>
  <si>
    <t>St. Joseph's Nursing Home, Inc.</t>
  </si>
  <si>
    <t>HERMAN M. WILSON HEALTH CARE CENTER</t>
  </si>
  <si>
    <t>MARYLAND MASONIC HOMES</t>
  </si>
  <si>
    <t>BEDFORD COURT HEALTHCARE CENTER</t>
  </si>
  <si>
    <t xml:space="preserve">CCRC </t>
  </si>
  <si>
    <t>GLEN MEADOWS RETIREMENT COMMUNITY</t>
  </si>
  <si>
    <t>PICKERSGILL, INC.</t>
  </si>
  <si>
    <t>HOMEWOOD AT CRUMLAND FARMS</t>
  </si>
  <si>
    <t>JULIA MANOR NURSING AND REHAB CENTER</t>
  </si>
  <si>
    <t>Sanction</t>
  </si>
  <si>
    <t>FAHRNEY-KEEDY MEMORIAL HOME FOR THE AGED</t>
  </si>
  <si>
    <t>THE VILLAGE AT ROCKVILLE</t>
  </si>
  <si>
    <t>ROSSVILLE REHABILITATION AND HEALTHCARE CENTER</t>
  </si>
  <si>
    <t>CHARLESTOWN CARE CENTER</t>
  </si>
  <si>
    <t>HOMEWOOD AT WILLIAMSPORT MD INC</t>
  </si>
  <si>
    <t>CLINTON NURSING AND REHABILITATION CENTER</t>
  </si>
  <si>
    <t>RESORTS AT AUGSBURG</t>
  </si>
  <si>
    <t>OAK CREST VILLAGE CARE CENTER</t>
  </si>
  <si>
    <t>FRIENDS NURSING HOME</t>
  </si>
  <si>
    <t>COMPLETE CARE AT HERITAGE</t>
  </si>
  <si>
    <t>AUTUMN LAKE HEALTHCARE AT SUMMIT PARK</t>
  </si>
  <si>
    <t>WESTMINSTER HEALTHCARE CENTER</t>
  </si>
  <si>
    <t>LARGO NURSING &amp; REHAB CENTER</t>
  </si>
  <si>
    <t>CARROLL PARK HEALTHCARE</t>
  </si>
  <si>
    <t>PATAPSCO HEALTHCARE</t>
  </si>
  <si>
    <t>MANOKIN NURSING &amp; REHAB</t>
  </si>
  <si>
    <t>CREEKSIDE CENTER FOR REHAB &amp; NURSING</t>
  </si>
  <si>
    <t>000000PIN</t>
  </si>
  <si>
    <t>Status</t>
  </si>
  <si>
    <t>Staff Stability Rate</t>
  </si>
  <si>
    <t>Staffing Point</t>
  </si>
  <si>
    <t>Staffing Stability Point</t>
  </si>
  <si>
    <t>Total Staffing Point</t>
  </si>
  <si>
    <t>Overall Point</t>
  </si>
  <si>
    <t>Recommend Point</t>
  </si>
  <si>
    <t>Staff Point</t>
  </si>
  <si>
    <t>Care Point</t>
  </si>
  <si>
    <t>Food Point</t>
  </si>
  <si>
    <t>Rights Point</t>
  </si>
  <si>
    <t>Physical Point</t>
  </si>
  <si>
    <t>Activity Point</t>
  </si>
  <si>
    <t>Total MHCC Point</t>
  </si>
  <si>
    <t>Catheter Point</t>
  </si>
  <si>
    <t>Injury Point</t>
  </si>
  <si>
    <t>Sores Point</t>
  </si>
  <si>
    <t>UTI Point</t>
  </si>
  <si>
    <t>Flu Point</t>
  </si>
  <si>
    <t>Pneumo Point</t>
  </si>
  <si>
    <t>Total MDS Point</t>
  </si>
  <si>
    <t>Immunization Point</t>
  </si>
  <si>
    <t>P4P Score</t>
  </si>
  <si>
    <t>P4P Pay/MA Day</t>
  </si>
  <si>
    <t>Total P4P Rewards</t>
  </si>
  <si>
    <t>Rank</t>
  </si>
  <si>
    <t>P4P Rank</t>
  </si>
  <si>
    <t>Last Year List</t>
  </si>
  <si>
    <t>Last Year Score</t>
  </si>
  <si>
    <t>Difference</t>
  </si>
  <si>
    <t>P4I Score Increase</t>
  </si>
  <si>
    <t>P4I Rank</t>
  </si>
  <si>
    <t>P4I Pay/ MADay</t>
  </si>
  <si>
    <t>Total P4I Rewards</t>
  </si>
  <si>
    <t>Count</t>
  </si>
  <si>
    <t>PIN</t>
  </si>
  <si>
    <t>MA Days</t>
  </si>
  <si>
    <t>Score</t>
  </si>
  <si>
    <t>Score Increase</t>
  </si>
  <si>
    <t>P4I Pay/MA Day</t>
  </si>
  <si>
    <t>Of the 166 eligible facilities, 44 receive P4I awards.</t>
  </si>
  <si>
    <t>The highest payment per MA day is $2.81; the lowest payment per MA day is $1.41.</t>
  </si>
  <si>
    <t>Of the 166 eligible facilities, 64 receive P4P awards.</t>
  </si>
  <si>
    <t>The highest payment per MA day is $10.43; the lowest payment per MA day is $5.22</t>
  </si>
  <si>
    <t>Total payments are $12,151,175</t>
  </si>
  <si>
    <t>Total payments are $2,144,325</t>
  </si>
  <si>
    <t>TOTAL</t>
  </si>
  <si>
    <t>%</t>
  </si>
  <si>
    <t>Cumul.</t>
  </si>
  <si>
    <t>Nursing Facility P4P/P4I Summary by FYs 2025 and 2024</t>
  </si>
  <si>
    <t>Variable</t>
  </si>
  <si>
    <t>FY 2025</t>
  </si>
  <si>
    <t>FY 2024</t>
  </si>
  <si>
    <t xml:space="preserve">Number of Participating Facilities </t>
  </si>
  <si>
    <t xml:space="preserve">Number of Award Eligible Facilities </t>
  </si>
  <si>
    <t>Number of Facilities Receiving P4P Award</t>
  </si>
  <si>
    <t>Number of Facilities Receiving P4I Award</t>
  </si>
  <si>
    <t>Total Medicaid Days</t>
  </si>
  <si>
    <t>Average P4P Score</t>
  </si>
  <si>
    <t>P4P Cut Off Score</t>
  </si>
  <si>
    <t>Average P4P Payment/MA Day</t>
  </si>
  <si>
    <t>Average P4I Payment/MA Day</t>
  </si>
  <si>
    <t>Total P4P Award Amount</t>
  </si>
  <si>
    <t>Total PP4I Award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</si>
</sst>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6" formatCode="&quot;$&quot;#,##0_);[Red]\(&quot;$&quot;#,##0\)"/>
    <numFmt numFmtId="8" formatCode="&quot;$&quot;#,##0.00_);[Red]\(&quot;$&quot;#,##0.00\)"/>
    <numFmt numFmtId="164" formatCode="000000000"/>
    <numFmt numFmtId="165" formatCode="0.0%"/>
    <numFmt numFmtId="166" formatCode="0.000"/>
    <numFmt numFmtId="167" formatCode="#,##0.000_);[Red]\(#,##0.000\)"/>
    <numFmt numFmtId="168" formatCode="&quot;$&quot;#,##0.00"/>
    <numFmt numFmtId="169" formatCode="#,##0.0_);[Red]\(#,##0.0\)"/>
    <numFmt numFmtId="170" formatCode="#,##0.000"/>
    <numFmt numFmtId="171" formatCode="#,##0.0"/>
  </numFmts>
  <fonts count="2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0"/>
      <name val="Aptos Narrow"/>
      <family val="2"/>
      <scheme val="minor"/>
    </font>
    <font>
      <b/>
      <sz val="14"/>
      <color theme="1"/>
      <name val="Candara"/>
      <family val="2"/>
    </font>
    <font>
      <sz val="14"/>
      <color theme="1"/>
      <name val="Candara"/>
      <family val="2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sz val="11"/>
      <color rgb="FFE46C0A"/>
      <name val="Stencil"/>
      <family val="5"/>
    </font>
    <font>
      <sz val="11"/>
      <color rgb="FF8B730F"/>
      <name val="Stencil"/>
      <family val="5"/>
    </font>
    <font>
      <sz val="11"/>
      <color rgb="FFC00000"/>
      <name val="Stencil"/>
      <family val="5"/>
    </font>
    <font>
      <b/>
      <sz val="12"/>
      <color theme="1"/>
      <name val="Aptos Narrow"/>
      <family val="2"/>
      <scheme val="minor"/>
    </font>
    <font>
      <sz val="11"/>
      <color rgb="FFCC0000"/>
      <name val="Stencil"/>
      <family val="5"/>
    </font>
  </fonts>
  <fills count="5">
    <fill>
      <patternFill patternType="none"/>
    </fill>
    <fill>
      <patternFill patternType="gray125"/>
    </fill>
    <fill>
      <patternFill patternType="solid">
        <fgColor rgb="FF2158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39">
    <xf numFmtId="0" fontId="0" fillId="0" borderId="0" xfId="0"/>
    <xf numFmtId="0" fontId="0" fillId="0" borderId="0" xfId="0" applyAlignment="1">
      <alignment horizontal="left"/>
    </xf>
    <xf numFmtId="6" fontId="0" fillId="0" borderId="0" xfId="0" applyNumberFormat="1" applyAlignment="1">
      <alignment horizontal="left"/>
    </xf>
    <xf numFmtId="0" fontId="2" fillId="0" borderId="0" xfId="0" applyFont="1"/>
    <xf numFmtId="0" fontId="0" fillId="0" borderId="0" xfId="0" applyAlignment="1">
      <alignment horizontal="right"/>
    </xf>
    <xf numFmtId="6" fontId="0" fillId="0" borderId="0" xfId="0" applyNumberFormat="1" applyAlignment="1">
      <alignment horizontal="right"/>
    </xf>
    <xf numFmtId="0" fontId="1" fillId="2" borderId="1" xfId="0" applyFont="1" applyFill="1" applyBorder="1"/>
    <xf numFmtId="164" fontId="0" fillId="0" borderId="4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2" fillId="0" borderId="0" xfId="0" applyFont="1" applyAlignment="1">
      <alignment horizontal="left"/>
    </xf>
    <xf numFmtId="164" fontId="4" fillId="0" borderId="4" xfId="1" applyNumberFormat="1" applyFont="1" applyBorder="1" applyAlignment="1">
      <alignment horizontal="left"/>
    </xf>
    <xf numFmtId="164" fontId="4" fillId="0" borderId="7" xfId="1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38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166" fontId="1" fillId="2" borderId="0" xfId="0" applyNumberFormat="1" applyFont="1" applyFill="1" applyAlignment="1">
      <alignment horizontal="right"/>
    </xf>
    <xf numFmtId="167" fontId="1" fillId="2" borderId="0" xfId="0" applyNumberFormat="1" applyFont="1" applyFill="1" applyAlignment="1">
      <alignment horizontal="right"/>
    </xf>
    <xf numFmtId="168" fontId="1" fillId="2" borderId="0" xfId="0" applyNumberFormat="1" applyFont="1" applyFill="1" applyAlignment="1">
      <alignment horizontal="right"/>
    </xf>
    <xf numFmtId="6" fontId="1" fillId="2" borderId="0" xfId="0" applyNumberFormat="1" applyFont="1" applyFill="1" applyAlignment="1">
      <alignment horizontal="right"/>
    </xf>
    <xf numFmtId="164" fontId="4" fillId="0" borderId="0" xfId="1" applyNumberFormat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38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6" fillId="0" borderId="0" xfId="0" applyFont="1" applyAlignment="1">
      <alignment horizontal="right"/>
    </xf>
    <xf numFmtId="49" fontId="7" fillId="0" borderId="0" xfId="0" applyNumberFormat="1" applyFont="1" applyAlignment="1">
      <alignment horizontal="right" vertical="top" wrapText="1"/>
    </xf>
    <xf numFmtId="166" fontId="2" fillId="0" borderId="0" xfId="0" applyNumberFormat="1" applyFont="1" applyAlignment="1">
      <alignment horizontal="right"/>
    </xf>
    <xf numFmtId="0" fontId="1" fillId="2" borderId="2" xfId="0" applyFont="1" applyFill="1" applyBorder="1" applyAlignment="1">
      <alignment horizontal="right"/>
    </xf>
    <xf numFmtId="168" fontId="1" fillId="2" borderId="2" xfId="0" applyNumberFormat="1" applyFont="1" applyFill="1" applyBorder="1" applyAlignment="1">
      <alignment horizontal="right"/>
    </xf>
    <xf numFmtId="6" fontId="1" fillId="2" borderId="2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38" fontId="0" fillId="0" borderId="5" xfId="0" applyNumberFormat="1" applyBorder="1" applyAlignment="1">
      <alignment horizontal="right"/>
    </xf>
    <xf numFmtId="166" fontId="0" fillId="0" borderId="5" xfId="0" applyNumberFormat="1" applyBorder="1" applyAlignment="1">
      <alignment horizontal="right"/>
    </xf>
    <xf numFmtId="168" fontId="0" fillId="0" borderId="5" xfId="0" applyNumberFormat="1" applyBorder="1" applyAlignment="1">
      <alignment horizontal="right"/>
    </xf>
    <xf numFmtId="6" fontId="0" fillId="0" borderId="5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164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38" fontId="0" fillId="0" borderId="8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6" fontId="0" fillId="0" borderId="8" xfId="0" applyNumberFormat="1" applyBorder="1" applyAlignment="1">
      <alignment horizontal="right"/>
    </xf>
    <xf numFmtId="0" fontId="0" fillId="0" borderId="9" xfId="0" applyBorder="1" applyAlignment="1">
      <alignment horizontal="right"/>
    </xf>
    <xf numFmtId="164" fontId="0" fillId="0" borderId="11" xfId="0" applyNumberFormat="1" applyBorder="1" applyAlignment="1">
      <alignment horizontal="right"/>
    </xf>
    <xf numFmtId="0" fontId="0" fillId="0" borderId="11" xfId="0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6" fontId="0" fillId="0" borderId="11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164" fontId="0" fillId="0" borderId="13" xfId="0" applyNumberFormat="1" applyBorder="1" applyAlignment="1">
      <alignment horizontal="left"/>
    </xf>
    <xf numFmtId="164" fontId="0" fillId="0" borderId="14" xfId="0" applyNumberFormat="1" applyBorder="1" applyAlignment="1">
      <alignment horizontal="right"/>
    </xf>
    <xf numFmtId="0" fontId="0" fillId="0" borderId="14" xfId="0" applyBorder="1" applyAlignment="1">
      <alignment horizontal="right"/>
    </xf>
    <xf numFmtId="166" fontId="0" fillId="0" borderId="14" xfId="0" applyNumberFormat="1" applyBorder="1" applyAlignment="1">
      <alignment horizontal="right"/>
    </xf>
    <xf numFmtId="168" fontId="0" fillId="0" borderId="14" xfId="0" applyNumberFormat="1" applyBorder="1" applyAlignment="1">
      <alignment horizontal="right"/>
    </xf>
    <xf numFmtId="6" fontId="0" fillId="0" borderId="14" xfId="0" applyNumberFormat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/>
    </xf>
    <xf numFmtId="0" fontId="4" fillId="0" borderId="8" xfId="1" applyFont="1" applyBorder="1" applyAlignment="1">
      <alignment horizontal="right"/>
    </xf>
    <xf numFmtId="0" fontId="5" fillId="0" borderId="8" xfId="1" applyFont="1" applyBorder="1" applyAlignment="1">
      <alignment horizontal="right"/>
    </xf>
    <xf numFmtId="0" fontId="4" fillId="0" borderId="11" xfId="1" applyFont="1" applyBorder="1" applyAlignment="1">
      <alignment horizontal="right"/>
    </xf>
    <xf numFmtId="0" fontId="5" fillId="0" borderId="11" xfId="1" applyFont="1" applyBorder="1" applyAlignment="1">
      <alignment horizontal="right"/>
    </xf>
    <xf numFmtId="38" fontId="0" fillId="0" borderId="11" xfId="0" applyNumberFormat="1" applyBorder="1" applyAlignment="1">
      <alignment horizontal="right"/>
    </xf>
    <xf numFmtId="164" fontId="4" fillId="0" borderId="13" xfId="1" applyNumberFormat="1" applyFont="1" applyBorder="1" applyAlignment="1">
      <alignment horizontal="left"/>
    </xf>
    <xf numFmtId="0" fontId="4" fillId="0" borderId="14" xfId="1" applyFont="1" applyBorder="1" applyAlignment="1">
      <alignment horizontal="right"/>
    </xf>
    <xf numFmtId="0" fontId="5" fillId="0" borderId="14" xfId="1" applyFont="1" applyBorder="1" applyAlignment="1">
      <alignment horizontal="right"/>
    </xf>
    <xf numFmtId="38" fontId="0" fillId="0" borderId="14" xfId="0" applyNumberFormat="1" applyBorder="1" applyAlignment="1">
      <alignment horizontal="right"/>
    </xf>
    <xf numFmtId="164" fontId="4" fillId="0" borderId="10" xfId="1" applyNumberFormat="1" applyFont="1" applyBorder="1" applyAlignment="1">
      <alignment horizontal="left"/>
    </xf>
    <xf numFmtId="0" fontId="0" fillId="0" borderId="16" xfId="0" applyBorder="1" applyAlignment="1">
      <alignment horizontal="left"/>
    </xf>
    <xf numFmtId="164" fontId="4" fillId="0" borderId="16" xfId="1" applyNumberFormat="1" applyFont="1" applyBorder="1" applyAlignment="1">
      <alignment horizontal="right"/>
    </xf>
    <xf numFmtId="0" fontId="4" fillId="0" borderId="16" xfId="1" applyFont="1" applyBorder="1" applyAlignment="1">
      <alignment horizontal="right"/>
    </xf>
    <xf numFmtId="0" fontId="5" fillId="0" borderId="16" xfId="1" applyFont="1" applyBorder="1" applyAlignment="1">
      <alignment horizontal="right"/>
    </xf>
    <xf numFmtId="0" fontId="0" fillId="0" borderId="16" xfId="0" applyBorder="1" applyAlignment="1">
      <alignment horizontal="right"/>
    </xf>
    <xf numFmtId="38" fontId="0" fillId="0" borderId="16" xfId="0" applyNumberFormat="1" applyBorder="1" applyAlignment="1">
      <alignment horizontal="right"/>
    </xf>
    <xf numFmtId="165" fontId="0" fillId="0" borderId="16" xfId="0" applyNumberFormat="1" applyBorder="1" applyAlignment="1">
      <alignment horizontal="right"/>
    </xf>
    <xf numFmtId="166" fontId="0" fillId="0" borderId="16" xfId="0" applyNumberFormat="1" applyBorder="1" applyAlignment="1">
      <alignment horizontal="right"/>
    </xf>
    <xf numFmtId="167" fontId="0" fillId="0" borderId="16" xfId="0" applyNumberFormat="1" applyBorder="1" applyAlignment="1">
      <alignment horizontal="right"/>
    </xf>
    <xf numFmtId="169" fontId="0" fillId="0" borderId="16" xfId="0" applyNumberFormat="1" applyBorder="1" applyAlignment="1">
      <alignment horizontal="right"/>
    </xf>
    <xf numFmtId="168" fontId="0" fillId="0" borderId="16" xfId="0" applyNumberFormat="1" applyBorder="1" applyAlignment="1">
      <alignment horizontal="right"/>
    </xf>
    <xf numFmtId="6" fontId="0" fillId="0" borderId="16" xfId="0" applyNumberFormat="1" applyBorder="1" applyAlignment="1">
      <alignment horizontal="right"/>
    </xf>
    <xf numFmtId="6" fontId="2" fillId="0" borderId="0" xfId="0" applyNumberFormat="1" applyFont="1" applyAlignment="1">
      <alignment horizontal="right"/>
    </xf>
    <xf numFmtId="38" fontId="2" fillId="0" borderId="0" xfId="0" applyNumberFormat="1" applyFont="1" applyAlignment="1">
      <alignment horizontal="right"/>
    </xf>
    <xf numFmtId="8" fontId="2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70" fontId="2" fillId="3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quotePrefix="1" applyFont="1" applyAlignment="1">
      <alignment horizontal="right"/>
    </xf>
    <xf numFmtId="165" fontId="10" fillId="0" borderId="0" xfId="0" applyNumberFormat="1" applyFont="1"/>
    <xf numFmtId="165" fontId="10" fillId="0" borderId="0" xfId="0" applyNumberFormat="1" applyFont="1" applyAlignment="1">
      <alignment horizontal="right"/>
    </xf>
    <xf numFmtId="165" fontId="10" fillId="0" borderId="19" xfId="0" applyNumberFormat="1" applyFont="1" applyBorder="1"/>
    <xf numFmtId="165" fontId="10" fillId="0" borderId="20" xfId="0" applyNumberFormat="1" applyFont="1" applyBorder="1" applyAlignment="1">
      <alignment horizontal="right"/>
    </xf>
    <xf numFmtId="165" fontId="10" fillId="0" borderId="18" xfId="0" applyNumberFormat="1" applyFont="1" applyBorder="1"/>
    <xf numFmtId="165" fontId="1" fillId="0" borderId="16" xfId="0" applyNumberFormat="1" applyFont="1" applyBorder="1" applyAlignment="1">
      <alignment horizontal="right"/>
    </xf>
    <xf numFmtId="165" fontId="1" fillId="0" borderId="0" xfId="0" applyNumberFormat="1" applyFont="1"/>
    <xf numFmtId="0" fontId="9" fillId="4" borderId="17" xfId="0" quotePrefix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38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70" fontId="1" fillId="0" borderId="0" xfId="0" applyNumberFormat="1" applyFont="1" applyAlignment="1">
      <alignment horizontal="right"/>
    </xf>
    <xf numFmtId="170" fontId="10" fillId="0" borderId="0" xfId="0" applyNumberFormat="1" applyFont="1" applyAlignment="1">
      <alignment horizontal="right"/>
    </xf>
    <xf numFmtId="170" fontId="1" fillId="4" borderId="0" xfId="0" applyNumberFormat="1" applyFont="1" applyFill="1" applyAlignment="1">
      <alignment horizontal="right"/>
    </xf>
    <xf numFmtId="6" fontId="1" fillId="4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left" vertical="center" wrapText="1"/>
    </xf>
    <xf numFmtId="0" fontId="16" fillId="4" borderId="8" xfId="0" applyFont="1" applyFill="1" applyBorder="1" applyAlignment="1">
      <alignment horizontal="right"/>
    </xf>
    <xf numFmtId="0" fontId="14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6" fillId="0" borderId="8" xfId="0" applyFont="1" applyBorder="1" applyAlignment="1">
      <alignment horizontal="right"/>
    </xf>
    <xf numFmtId="168" fontId="19" fillId="0" borderId="7" xfId="0" applyNumberFormat="1" applyFont="1" applyBorder="1" applyAlignment="1">
      <alignment horizontal="left"/>
    </xf>
    <xf numFmtId="0" fontId="0" fillId="0" borderId="8" xfId="0" applyBorder="1" applyAlignment="1">
      <alignment horizontal="center"/>
    </xf>
    <xf numFmtId="171" fontId="16" fillId="0" borderId="8" xfId="0" applyNumberFormat="1" applyFont="1" applyBorder="1" applyAlignment="1">
      <alignment horizontal="right"/>
    </xf>
    <xf numFmtId="0" fontId="20" fillId="0" borderId="0" xfId="0" applyFont="1" applyAlignment="1">
      <alignment horizontal="left"/>
    </xf>
    <xf numFmtId="0" fontId="19" fillId="0" borderId="7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6" fillId="0" borderId="11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17" fillId="0" borderId="12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Normal" xfId="0" builtinId="0"/>
    <cellStyle name="Normal_Sheet1" xfId="1" xr:uid="{72AC92C2-8D13-40C6-8454-07A914BB851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BF48966-1D9D-4747-B5E2-70EEDE036C0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400" baseline="0">
                <a:solidFill>
                  <a:schemeClr val="bg1"/>
                </a:solidFill>
                <a:latin typeface="Candara" panose="020E0502030303020204" pitchFamily="34" charset="0"/>
              </a:rPr>
              <a:t>Top Ten P4P Scores by Facility, FY 2025 Compared to FY 2024</a:t>
            </a:r>
          </a:p>
        </c:rich>
      </c:tx>
      <c:layout>
        <c:manualLayout>
          <c:xMode val="edge"/>
          <c:yMode val="edge"/>
          <c:x val="0.14966289215484796"/>
          <c:y val="2.79354149787869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7305097114417474"/>
          <c:y val="0.16263822533603359"/>
          <c:w val="0.62694898581430858"/>
          <c:h val="0.6927751409425361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'[1]Data for Comparison'!$B$16</c:f>
              <c:strCache>
                <c:ptCount val="1"/>
                <c:pt idx="0">
                  <c:v>FY2025</c:v>
                </c:pt>
              </c:strCache>
            </c:strRef>
          </c:tx>
          <c:spPr>
            <a:solidFill>
              <a:srgbClr val="B7DEE8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'[1]Data for Comparison'!$A$17:$A$26</c:f>
              <c:strCache>
                <c:ptCount val="10"/>
                <c:pt idx="0">
                  <c:v>WICOMICO NURSING HOME</c:v>
                </c:pt>
                <c:pt idx="1">
                  <c:v>FUTURE CARE NORTH POINT</c:v>
                </c:pt>
                <c:pt idx="2">
                  <c:v>EGLE NURSING HOME</c:v>
                </c:pt>
                <c:pt idx="3">
                  <c:v>CITIZENS NURSING HOME OF HARFORD COUNTY</c:v>
                </c:pt>
                <c:pt idx="4">
                  <c:v>RESORTS AT CHESTER RIVER MANOR CORP</c:v>
                </c:pt>
                <c:pt idx="5">
                  <c:v>REGENCY CARE OF SILVER SPRING</c:v>
                </c:pt>
                <c:pt idx="6">
                  <c:v>STERLING CARE AT HILLHAVEN</c:v>
                </c:pt>
                <c:pt idx="7">
                  <c:v>CITIZENS NURSING HOME OF FREDERICK COUNTY</c:v>
                </c:pt>
                <c:pt idx="8">
                  <c:v>COFFMAN NURSING HOME BY FAHRNEY-KEEDY</c:v>
                </c:pt>
                <c:pt idx="9">
                  <c:v>ALICE BYRD TAWES NURSING HOME</c:v>
                </c:pt>
              </c:strCache>
            </c:strRef>
          </c:cat>
          <c:val>
            <c:numRef>
              <c:f>'[1]Data for Comparison'!$B$17:$B$26</c:f>
              <c:numCache>
                <c:formatCode>General</c:formatCode>
                <c:ptCount val="10"/>
                <c:pt idx="0">
                  <c:v>70.010672080602887</c:v>
                </c:pt>
                <c:pt idx="1">
                  <c:v>70.925057955223267</c:v>
                </c:pt>
                <c:pt idx="2">
                  <c:v>71.509758133714143</c:v>
                </c:pt>
                <c:pt idx="3">
                  <c:v>71.597860683456304</c:v>
                </c:pt>
                <c:pt idx="4">
                  <c:v>71.971330779434055</c:v>
                </c:pt>
                <c:pt idx="5">
                  <c:v>72.082926964455041</c:v>
                </c:pt>
                <c:pt idx="6">
                  <c:v>72.787395072332203</c:v>
                </c:pt>
                <c:pt idx="7">
                  <c:v>72.954742284231031</c:v>
                </c:pt>
                <c:pt idx="8">
                  <c:v>79.249533971876701</c:v>
                </c:pt>
                <c:pt idx="9">
                  <c:v>79.483426129795134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2-44CC-90AC-8EA70D5D9DEF}"/>
            </c:ext>
          </c:extLst>
        </c:ser>
        <c:ser>
          <c:idx val="1"/>
          <c:order val="1"/>
          <c:tx>
            <c:strRef>
              <c:f>'[1]Data for Comparison'!$C$16</c:f>
              <c:strCache>
                <c:ptCount val="1"/>
                <c:pt idx="0">
                  <c:v>FY2024</c:v>
                </c:pt>
              </c:strCache>
            </c:strRef>
          </c:tx>
          <c:spPr>
            <a:solidFill>
              <a:srgbClr val="E46C0A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'[1]Data for Comparison'!$A$17:$A$26</c:f>
              <c:strCache>
                <c:ptCount val="10"/>
                <c:pt idx="0">
                  <c:v>WICOMICO NURSING HOME</c:v>
                </c:pt>
                <c:pt idx="1">
                  <c:v>FUTURE CARE NORTH POINT</c:v>
                </c:pt>
                <c:pt idx="2">
                  <c:v>EGLE NURSING HOME</c:v>
                </c:pt>
                <c:pt idx="3">
                  <c:v>CITIZENS NURSING HOME OF HARFORD COUNTY</c:v>
                </c:pt>
                <c:pt idx="4">
                  <c:v>RESORTS AT CHESTER RIVER MANOR CORP</c:v>
                </c:pt>
                <c:pt idx="5">
                  <c:v>REGENCY CARE OF SILVER SPRING</c:v>
                </c:pt>
                <c:pt idx="6">
                  <c:v>STERLING CARE AT HILLHAVEN</c:v>
                </c:pt>
                <c:pt idx="7">
                  <c:v>CITIZENS NURSING HOME OF FREDERICK COUNTY</c:v>
                </c:pt>
                <c:pt idx="8">
                  <c:v>COFFMAN NURSING HOME BY FAHRNEY-KEEDY</c:v>
                </c:pt>
                <c:pt idx="9">
                  <c:v>ALICE BYRD TAWES NURSING HOME</c:v>
                </c:pt>
              </c:strCache>
            </c:strRef>
          </c:cat>
          <c:val>
            <c:numRef>
              <c:f>'[1]Data for Comparison'!$C$17:$C$26</c:f>
              <c:numCache>
                <c:formatCode>General</c:formatCode>
                <c:ptCount val="10"/>
                <c:pt idx="0">
                  <c:v>68.882760000557539</c:v>
                </c:pt>
                <c:pt idx="1">
                  <c:v>51.356585492216325</c:v>
                </c:pt>
                <c:pt idx="2">
                  <c:v>70.727486800347549</c:v>
                </c:pt>
                <c:pt idx="3">
                  <c:v>70.146923966599388</c:v>
                </c:pt>
                <c:pt idx="4">
                  <c:v>63.357805516390357</c:v>
                </c:pt>
                <c:pt idx="5">
                  <c:v>61.948334666030078</c:v>
                </c:pt>
                <c:pt idx="6">
                  <c:v>79.56421577495874</c:v>
                </c:pt>
                <c:pt idx="7">
                  <c:v>70.669158423617091</c:v>
                </c:pt>
                <c:pt idx="8">
                  <c:v>74.66867399086135</c:v>
                </c:pt>
                <c:pt idx="9">
                  <c:v>82.287122149692493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2-44CC-90AC-8EA70D5D9DE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81245056"/>
        <c:axId val="581245384"/>
      </c:barChart>
      <c:catAx>
        <c:axId val="581245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245384"/>
        <c:crosses val="autoZero"/>
        <c:auto val="1"/>
        <c:lblAlgn val="ctr"/>
        <c:lblOffset val="100"/>
        <c:noMultiLvlLbl val="0"/>
      </c:catAx>
      <c:valAx>
        <c:axId val="58124538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crossAx val="58124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215867"/>
    </a:soli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4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  <a:latin typeface="Candara" panose="020E0502030303020204" pitchFamily="34" charset="0"/>
              </a:rPr>
              <a:t>Top Ten P4P Awards, FY 2025 Compared to FY 2024</a:t>
            </a:r>
            <a:endParaRPr lang="en-US" sz="1400">
              <a:effectLst/>
              <a:latin typeface="Candara" panose="020E0502030303020204" pitchFamily="34" charset="0"/>
            </a:endParaRPr>
          </a:p>
        </c:rich>
      </c:tx>
      <c:layout>
        <c:manualLayout>
          <c:xMode val="edge"/>
          <c:yMode val="edge"/>
          <c:x val="0.21131194643752391"/>
          <c:y val="4.0384996815504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3990945186085284"/>
          <c:y val="0.15891811680278031"/>
          <c:w val="0.51727597199476572"/>
          <c:h val="0.717200672922909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'[1]Data for Comparison'!$B$28</c:f>
              <c:strCache>
                <c:ptCount val="1"/>
                <c:pt idx="0">
                  <c:v>FY2024</c:v>
                </c:pt>
              </c:strCache>
            </c:strRef>
          </c:tx>
          <c:spPr>
            <a:solidFill>
              <a:srgbClr val="E46C0A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'[1]Data for Comparison'!$A$29:$A$38</c:f>
              <c:strCache>
                <c:ptCount val="10"/>
                <c:pt idx="0">
                  <c:v>FUTURE CARE NORTH POINT</c:v>
                </c:pt>
                <c:pt idx="1">
                  <c:v>FUTURE CARE OLD COURT</c:v>
                </c:pt>
                <c:pt idx="2">
                  <c:v>CITIZENS NURSING HOME OF HARFORD COUNTY</c:v>
                </c:pt>
                <c:pt idx="3">
                  <c:v>KESWICK MULTICARE CENTER</c:v>
                </c:pt>
                <c:pt idx="4">
                  <c:v>AUTUMN LAKE HEALTHCARE AT RIVERVIEW</c:v>
                </c:pt>
                <c:pt idx="5">
                  <c:v>FUTURE CARE COURTLAND</c:v>
                </c:pt>
                <c:pt idx="6">
                  <c:v>FOREST HAVEN NURSING AND REHABILITATION CENTER</c:v>
                </c:pt>
                <c:pt idx="7">
                  <c:v>POST ACUTE CARE CENTER</c:v>
                </c:pt>
                <c:pt idx="8">
                  <c:v>STELLA MARIS</c:v>
                </c:pt>
                <c:pt idx="9">
                  <c:v>HEBREW HOME OF GREATER WASHINGTON</c:v>
                </c:pt>
              </c:strCache>
            </c:strRef>
          </c:cat>
          <c:val>
            <c:numRef>
              <c:f>'[1]Data for Comparison'!$B$29:$B$38</c:f>
              <c:numCache>
                <c:formatCode>General</c:formatCode>
                <c:ptCount val="10"/>
                <c:pt idx="1">
                  <c:v>263746.21000000002</c:v>
                </c:pt>
                <c:pt idx="2">
                  <c:v>257940.46</c:v>
                </c:pt>
                <c:pt idx="3">
                  <c:v>376376.16</c:v>
                </c:pt>
                <c:pt idx="5">
                  <c:v>241264.9</c:v>
                </c:pt>
                <c:pt idx="6">
                  <c:v>378328.86</c:v>
                </c:pt>
                <c:pt idx="8">
                  <c:v>484109.06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F-41F1-8298-743244A19FB0}"/>
            </c:ext>
          </c:extLst>
        </c:ser>
        <c:ser>
          <c:idx val="1"/>
          <c:order val="1"/>
          <c:tx>
            <c:strRef>
              <c:f>'[1]Data for Comparison'!$C$28</c:f>
              <c:strCache>
                <c:ptCount val="1"/>
                <c:pt idx="0">
                  <c:v>FY2025</c:v>
                </c:pt>
              </c:strCache>
            </c:strRef>
          </c:tx>
          <c:spPr>
            <a:solidFill>
              <a:srgbClr val="B7DEE8"/>
            </a:solidFill>
            <a:ln>
              <a:solidFill>
                <a:srgbClr val="B7DEE8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'[1]Data for Comparison'!$A$29:$A$38</c:f>
              <c:strCache>
                <c:ptCount val="10"/>
                <c:pt idx="0">
                  <c:v>FUTURE CARE NORTH POINT</c:v>
                </c:pt>
                <c:pt idx="1">
                  <c:v>FUTURE CARE OLD COURT</c:v>
                </c:pt>
                <c:pt idx="2">
                  <c:v>CITIZENS NURSING HOME OF HARFORD COUNTY</c:v>
                </c:pt>
                <c:pt idx="3">
                  <c:v>KESWICK MULTICARE CENTER</c:v>
                </c:pt>
                <c:pt idx="4">
                  <c:v>AUTUMN LAKE HEALTHCARE AT RIVERVIEW</c:v>
                </c:pt>
                <c:pt idx="5">
                  <c:v>FUTURE CARE COURTLAND</c:v>
                </c:pt>
                <c:pt idx="6">
                  <c:v>FOREST HAVEN NURSING AND REHABILITATION CENTER</c:v>
                </c:pt>
                <c:pt idx="7">
                  <c:v>POST ACUTE CARE CENTER</c:v>
                </c:pt>
                <c:pt idx="8">
                  <c:v>STELLA MARIS</c:v>
                </c:pt>
                <c:pt idx="9">
                  <c:v>HEBREW HOME OF GREATER WASHINGTON</c:v>
                </c:pt>
              </c:strCache>
            </c:strRef>
          </c:cat>
          <c:val>
            <c:numRef>
              <c:f>'[1]Data for Comparison'!$C$29:$C$38</c:f>
              <c:numCache>
                <c:formatCode>General</c:formatCode>
                <c:ptCount val="10"/>
                <c:pt idx="0">
                  <c:v>276386.94</c:v>
                </c:pt>
                <c:pt idx="1">
                  <c:v>276935.69</c:v>
                </c:pt>
                <c:pt idx="2">
                  <c:v>278468.76</c:v>
                </c:pt>
                <c:pt idx="3">
                  <c:v>313561.93</c:v>
                </c:pt>
                <c:pt idx="4">
                  <c:v>317371.40000000002</c:v>
                </c:pt>
                <c:pt idx="5">
                  <c:v>349283.48</c:v>
                </c:pt>
                <c:pt idx="6">
                  <c:v>377763.86</c:v>
                </c:pt>
                <c:pt idx="7">
                  <c:v>403865.89</c:v>
                </c:pt>
                <c:pt idx="8">
                  <c:v>423398.15</c:v>
                </c:pt>
                <c:pt idx="9">
                  <c:v>643890.32999999996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F-41F1-8298-743244A19F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781345976"/>
        <c:axId val="781344664"/>
      </c:barChart>
      <c:catAx>
        <c:axId val="781345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344664"/>
        <c:crosses val="autoZero"/>
        <c:auto val="1"/>
        <c:lblAlgn val="ctr"/>
        <c:lblOffset val="100"/>
        <c:noMultiLvlLbl val="0"/>
      </c:catAx>
      <c:valAx>
        <c:axId val="78134466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8134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215867"/>
    </a:soli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400">
                <a:latin typeface="Candara" panose="020E0502030303020204" pitchFamily="34" charset="0"/>
              </a:rPr>
              <a:t>Top Ten Medicaid Days by Facility, FY 2025 Compared to FY 2024</a:t>
            </a:r>
          </a:p>
        </c:rich>
      </c:tx>
      <c:layout>
        <c:manualLayout>
          <c:xMode val="edge"/>
          <c:yMode val="edge"/>
          <c:x val="0.19119702183129189"/>
          <c:y val="3.98598989554701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7536135158948819"/>
          <c:y val="0.16052358493748692"/>
          <c:w val="0.61059873963341937"/>
          <c:h val="0.719496959864941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'[1]Data for Comparison'!$B$40</c:f>
              <c:strCache>
                <c:ptCount val="1"/>
                <c:pt idx="0">
                  <c:v>FY2024</c:v>
                </c:pt>
              </c:strCache>
            </c:strRef>
          </c:tx>
          <c:spPr>
            <a:solidFill>
              <a:srgbClr val="E46C0A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'[1]Data for Comparison'!$A$41:$A$50</c:f>
              <c:strCache>
                <c:ptCount val="10"/>
                <c:pt idx="0">
                  <c:v>FUTURE CARE PINEVIEW</c:v>
                </c:pt>
                <c:pt idx="1">
                  <c:v>FUTURE CARE CHERRYWOOD</c:v>
                </c:pt>
                <c:pt idx="2">
                  <c:v>FUTURE CARE COURTLAND</c:v>
                </c:pt>
                <c:pt idx="3">
                  <c:v>FOREST HAVEN NURSING AND REHABILITATION CENTER</c:v>
                </c:pt>
                <c:pt idx="4">
                  <c:v>KESWICK MULTICARE CENTER</c:v>
                </c:pt>
                <c:pt idx="5">
                  <c:v>FUTURE CARE IRVINGTON, LLC</c:v>
                </c:pt>
                <c:pt idx="6">
                  <c:v>AUTUMN LAKE HEALTHCARE AT RIVERVIEW</c:v>
                </c:pt>
                <c:pt idx="7">
                  <c:v>POST ACUTE CARE CENTER</c:v>
                </c:pt>
                <c:pt idx="8">
                  <c:v>STELLA MARIS</c:v>
                </c:pt>
                <c:pt idx="9">
                  <c:v>HEBREW HOME OF GREATER WASHINGTON</c:v>
                </c:pt>
              </c:strCache>
            </c:strRef>
          </c:cat>
          <c:val>
            <c:numRef>
              <c:f>'[1]Data for Comparison'!$B$41:$B$50</c:f>
              <c:numCache>
                <c:formatCode>General</c:formatCode>
                <c:ptCount val="10"/>
                <c:pt idx="0">
                  <c:v>36185</c:v>
                </c:pt>
                <c:pt idx="1">
                  <c:v>36827</c:v>
                </c:pt>
                <c:pt idx="2">
                  <c:v>37779</c:v>
                </c:pt>
                <c:pt idx="3">
                  <c:v>43605</c:v>
                </c:pt>
                <c:pt idx="4">
                  <c:v>52309</c:v>
                </c:pt>
                <c:pt idx="5">
                  <c:v>47636</c:v>
                </c:pt>
                <c:pt idx="6">
                  <c:v>56146</c:v>
                </c:pt>
                <c:pt idx="7">
                  <c:v>56981</c:v>
                </c:pt>
                <c:pt idx="8">
                  <c:v>76999</c:v>
                </c:pt>
                <c:pt idx="9">
                  <c:v>94088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1-41FF-A05F-C2B58D628DD4}"/>
            </c:ext>
          </c:extLst>
        </c:ser>
        <c:ser>
          <c:idx val="1"/>
          <c:order val="1"/>
          <c:tx>
            <c:strRef>
              <c:f>'[1]Data for Comparison'!$C$40</c:f>
              <c:strCache>
                <c:ptCount val="1"/>
                <c:pt idx="0">
                  <c:v>FY2025</c:v>
                </c:pt>
              </c:strCache>
            </c:strRef>
          </c:tx>
          <c:spPr>
            <a:solidFill>
              <a:srgbClr val="B7DEE8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'[1]Data for Comparison'!$A$41:$A$50</c:f>
              <c:strCache>
                <c:ptCount val="10"/>
                <c:pt idx="0">
                  <c:v>FUTURE CARE PINEVIEW</c:v>
                </c:pt>
                <c:pt idx="1">
                  <c:v>FUTURE CARE CHERRYWOOD</c:v>
                </c:pt>
                <c:pt idx="2">
                  <c:v>FUTURE CARE COURTLAND</c:v>
                </c:pt>
                <c:pt idx="3">
                  <c:v>FOREST HAVEN NURSING AND REHABILITATION CENTER</c:v>
                </c:pt>
                <c:pt idx="4">
                  <c:v>KESWICK MULTICARE CENTER</c:v>
                </c:pt>
                <c:pt idx="5">
                  <c:v>FUTURE CARE IRVINGTON, LLC</c:v>
                </c:pt>
                <c:pt idx="6">
                  <c:v>AUTUMN LAKE HEALTHCARE AT RIVERVIEW</c:v>
                </c:pt>
                <c:pt idx="7">
                  <c:v>POST ACUTE CARE CENTER</c:v>
                </c:pt>
                <c:pt idx="8">
                  <c:v>STELLA MARIS</c:v>
                </c:pt>
                <c:pt idx="9">
                  <c:v>HEBREW HOME OF GREATER WASHINGTON</c:v>
                </c:pt>
              </c:strCache>
            </c:strRef>
          </c:cat>
          <c:val>
            <c:numRef>
              <c:f>'[1]Data for Comparison'!$C$41:$C$50</c:f>
              <c:numCache>
                <c:formatCode>General</c:formatCode>
                <c:ptCount val="10"/>
                <c:pt idx="0">
                  <c:v>38890</c:v>
                </c:pt>
                <c:pt idx="1">
                  <c:v>40831</c:v>
                </c:pt>
                <c:pt idx="2">
                  <c:v>41472</c:v>
                </c:pt>
                <c:pt idx="3">
                  <c:v>44861</c:v>
                </c:pt>
                <c:pt idx="4">
                  <c:v>47039</c:v>
                </c:pt>
                <c:pt idx="5">
                  <c:v>49292</c:v>
                </c:pt>
                <c:pt idx="6">
                  <c:v>58668</c:v>
                </c:pt>
                <c:pt idx="7">
                  <c:v>61344</c:v>
                </c:pt>
                <c:pt idx="8">
                  <c:v>78890</c:v>
                </c:pt>
                <c:pt idx="9">
                  <c:v>95074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E1-41FF-A05F-C2B58D628DD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809102264"/>
        <c:axId val="809099640"/>
      </c:barChart>
      <c:catAx>
        <c:axId val="809102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099640"/>
        <c:crosses val="autoZero"/>
        <c:auto val="1"/>
        <c:lblAlgn val="ctr"/>
        <c:lblOffset val="100"/>
        <c:noMultiLvlLbl val="0"/>
      </c:catAx>
      <c:valAx>
        <c:axId val="80909964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809102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215867"/>
    </a:soli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150" baseline="0">
                <a:solidFill>
                  <a:sysClr val="windowText" lastClr="000000">
                    <a:alpha val="98000"/>
                  </a:sysClr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400" b="1" cap="none" baseline="0">
                <a:solidFill>
                  <a:sysClr val="windowText" lastClr="000000">
                    <a:alpha val="98000"/>
                  </a:sysClr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</a:rPr>
              <a:t>Distribution of P4P Awards by County, </a:t>
            </a:r>
          </a:p>
          <a:p>
            <a:pPr>
              <a:defRPr sz="1400" b="0">
                <a:solidFill>
                  <a:sysClr val="windowText" lastClr="000000">
                    <a:alpha val="98000"/>
                  </a:sysClr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</a:defRPr>
            </a:pPr>
            <a:r>
              <a:rPr lang="en-US" sz="1400" b="1" cap="none" baseline="0">
                <a:solidFill>
                  <a:sysClr val="windowText" lastClr="000000">
                    <a:alpha val="98000"/>
                  </a:sysClr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</a:rPr>
              <a:t>FY 2025</a:t>
            </a:r>
          </a:p>
        </c:rich>
      </c:tx>
      <c:layout>
        <c:manualLayout>
          <c:xMode val="edge"/>
          <c:yMode val="edge"/>
          <c:x val="0.10964798791674409"/>
          <c:y val="8.297372874710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150" baseline="0">
              <a:solidFill>
                <a:sysClr val="windowText" lastClr="000000">
                  <a:alpha val="98000"/>
                </a:sysClr>
              </a:solidFill>
              <a:effectLst>
                <a:outerShdw blurRad="50800" dist="50800" dir="5400000" algn="ctr" rotWithShape="0">
                  <a:schemeClr val="bg2"/>
                </a:outerShdw>
              </a:effectLst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215867"/>
          </a:solid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063174577623862"/>
          <c:y val="0.21536790188706739"/>
          <c:w val="0.80442249340681149"/>
          <c:h val="0.4935871652407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'[1]Data for Comparison'!$J$1</c:f>
              <c:strCache>
                <c:ptCount val="1"/>
                <c:pt idx="0">
                  <c:v>No.Of Facility</c:v>
                </c:pt>
              </c:strCache>
            </c:strRef>
          </c:tx>
          <c:spPr>
            <a:solidFill>
              <a:srgbClr val="215867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'[1]Data for Comparison'!$I$2:$I$20</c:f>
              <c:strCache>
                <c:ptCount val="19"/>
                <c:pt idx="0">
                  <c:v>CALVERT</c:v>
                </c:pt>
                <c:pt idx="1">
                  <c:v>DORCHESTER</c:v>
                </c:pt>
                <c:pt idx="2">
                  <c:v>FREDERICK</c:v>
                </c:pt>
                <c:pt idx="3">
                  <c:v>HOWARD</c:v>
                </c:pt>
                <c:pt idx="4">
                  <c:v>KENT</c:v>
                </c:pt>
                <c:pt idx="5">
                  <c:v>SOMERSET</c:v>
                </c:pt>
                <c:pt idx="6">
                  <c:v>ST. MARY'S </c:v>
                </c:pt>
                <c:pt idx="7">
                  <c:v>WICOMICO</c:v>
                </c:pt>
                <c:pt idx="8">
                  <c:v>WORCESTER</c:v>
                </c:pt>
                <c:pt idx="9">
                  <c:v>CHARLES</c:v>
                </c:pt>
                <c:pt idx="10">
                  <c:v>WASHINGTON</c:v>
                </c:pt>
                <c:pt idx="11">
                  <c:v>ALLEGANY</c:v>
                </c:pt>
                <c:pt idx="12">
                  <c:v>ANNE ARUNDEL</c:v>
                </c:pt>
                <c:pt idx="13">
                  <c:v>CARROLL</c:v>
                </c:pt>
                <c:pt idx="14">
                  <c:v>HARFORD</c:v>
                </c:pt>
                <c:pt idx="15">
                  <c:v>PRINCE GEORGE'S</c:v>
                </c:pt>
                <c:pt idx="16">
                  <c:v>MONTGOMERY</c:v>
                </c:pt>
                <c:pt idx="17">
                  <c:v>BALTIMORE CITY</c:v>
                </c:pt>
                <c:pt idx="18">
                  <c:v>BALTIMORE COUNTY</c:v>
                </c:pt>
              </c:strCache>
            </c:strRef>
          </c:cat>
          <c:val>
            <c:numRef>
              <c:f>'[1]Data for Comparison'!$J$2:$J$20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8</c:v>
                </c:pt>
                <c:pt idx="17">
                  <c:v>9</c:v>
                </c:pt>
                <c:pt idx="1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25-44D6-8117-BF468ABA37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15360032"/>
        <c:axId val="1015356096"/>
      </c:barChart>
      <c:catAx>
        <c:axId val="101536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356096"/>
        <c:crosses val="autoZero"/>
        <c:auto val="1"/>
        <c:lblAlgn val="ctr"/>
        <c:lblOffset val="100"/>
        <c:noMultiLvlLbl val="0"/>
      </c:catAx>
      <c:valAx>
        <c:axId val="1015356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1536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B7DEE8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</a:rPr>
              <a:t>Top Ten P4P Scores</a:t>
            </a:r>
            <a:r>
              <a:rPr lang="en-US" sz="1400" baseline="0">
                <a:solidFill>
                  <a:sysClr val="windowText" lastClr="000000"/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</a:rPr>
              <a:t> by</a:t>
            </a:r>
            <a:r>
              <a:rPr lang="en-US" sz="1400">
                <a:solidFill>
                  <a:sysClr val="windowText" lastClr="000000"/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</a:rPr>
              <a:t> Facility, FY 2025</a:t>
            </a:r>
          </a:p>
        </c:rich>
      </c:tx>
      <c:layout>
        <c:manualLayout>
          <c:xMode val="edge"/>
          <c:yMode val="edge"/>
          <c:x val="0.22181141130324467"/>
          <c:y val="4.86016374371411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2"/>
                </a:outerShdw>
              </a:effectLst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FFFF99"/>
          </a:soli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57734623288368025"/>
          <c:y val="0.18237711026862383"/>
          <c:w val="0.38867871167266882"/>
          <c:h val="0.779527883088688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FF99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'[1]Data for Comparison'!$M$2:$M$11</c:f>
              <c:strCache>
                <c:ptCount val="10"/>
                <c:pt idx="0">
                  <c:v>WICOMICO NURSING HOME</c:v>
                </c:pt>
                <c:pt idx="1">
                  <c:v>FUTURE CARE NORTH POINT</c:v>
                </c:pt>
                <c:pt idx="2">
                  <c:v>EGLE NURSING HOME</c:v>
                </c:pt>
                <c:pt idx="3">
                  <c:v>CITIZENS NURSING HOME OF HARFORD COUNTY</c:v>
                </c:pt>
                <c:pt idx="4">
                  <c:v>RESORTS AT CHESTER RIVER MANOR CORP</c:v>
                </c:pt>
                <c:pt idx="5">
                  <c:v>REGENCY CARE OF SILVER SPRING</c:v>
                </c:pt>
                <c:pt idx="6">
                  <c:v>STERLING CARE AT HILLHAVEN</c:v>
                </c:pt>
                <c:pt idx="7">
                  <c:v>CITIZENS NURSING HOME OF FREDERICK COUNTY</c:v>
                </c:pt>
                <c:pt idx="8">
                  <c:v>COFFMAN NURSING HOME BY FAHRNEY-KEEDY</c:v>
                </c:pt>
                <c:pt idx="9">
                  <c:v>ALICE BYRD TAWES NURSING HOME</c:v>
                </c:pt>
              </c:strCache>
            </c:strRef>
          </c:cat>
          <c:val>
            <c:numRef>
              <c:f>'[1]Data for Comparison'!$N$2:$N$11</c:f>
              <c:numCache>
                <c:formatCode>General</c:formatCode>
                <c:ptCount val="10"/>
                <c:pt idx="0">
                  <c:v>70.010672080602887</c:v>
                </c:pt>
                <c:pt idx="1">
                  <c:v>70.925057955223267</c:v>
                </c:pt>
                <c:pt idx="2">
                  <c:v>71.509758133714143</c:v>
                </c:pt>
                <c:pt idx="3">
                  <c:v>71.597860683456304</c:v>
                </c:pt>
                <c:pt idx="4">
                  <c:v>71.971330779434055</c:v>
                </c:pt>
                <c:pt idx="5">
                  <c:v>72.082926964455041</c:v>
                </c:pt>
                <c:pt idx="6">
                  <c:v>72.787395072332203</c:v>
                </c:pt>
                <c:pt idx="7">
                  <c:v>72.954742284231031</c:v>
                </c:pt>
                <c:pt idx="8">
                  <c:v>79.249533971876701</c:v>
                </c:pt>
                <c:pt idx="9">
                  <c:v>79.483426129795134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F8-46A8-B6BD-378D1384D6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816829680"/>
        <c:axId val="816830336"/>
      </c:barChart>
      <c:catAx>
        <c:axId val="816829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830336"/>
        <c:crosses val="autoZero"/>
        <c:auto val="1"/>
        <c:lblAlgn val="ctr"/>
        <c:lblOffset val="100"/>
        <c:noMultiLvlLbl val="0"/>
      </c:catAx>
      <c:valAx>
        <c:axId val="816830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1682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B7DEE8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rgbClr val="215867"/>
          </a:solid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58173945929172644"/>
          <c:y val="0.17246302758726295"/>
          <c:w val="0.3423060084294442"/>
          <c:h val="0.789566969430765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15867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'[1]Data for Comparison'!$I$25:$I$34</c:f>
              <c:strCache>
                <c:ptCount val="10"/>
                <c:pt idx="0">
                  <c:v>AUTUMN LAKE HEALTHCARE AT BALTIMORE WASHINGTON</c:v>
                </c:pt>
                <c:pt idx="1">
                  <c:v>ORCHARD HILL REHABILITATION &amp; HEALTHCARE CENTER</c:v>
                </c:pt>
                <c:pt idx="2">
                  <c:v>MANOKIN NURSING &amp; REHAB</c:v>
                </c:pt>
                <c:pt idx="3">
                  <c:v>SHADY GROVE NURSING &amp; REHAB CENTER</c:v>
                </c:pt>
                <c:pt idx="4">
                  <c:v>HAGERSTOWN HEALTHCARE CENTER</c:v>
                </c:pt>
                <c:pt idx="5">
                  <c:v> AUTUMN LAKE HEALTHCARE AT LOCH RAVEN</c:v>
                </c:pt>
                <c:pt idx="6">
                  <c:v>AUTUMN LAKE HEALTHCARE AT GLEN BURNIE</c:v>
                </c:pt>
                <c:pt idx="7">
                  <c:v>MALLARD BAY NURSING &amp; REHAB</c:v>
                </c:pt>
                <c:pt idx="8">
                  <c:v>AUTUMN LAKE HEALTHCARE AT OVERLEA</c:v>
                </c:pt>
                <c:pt idx="9">
                  <c:v>CREEKSIDE CENTER FOR REHAB &amp; NURSING</c:v>
                </c:pt>
              </c:strCache>
            </c:strRef>
          </c:cat>
          <c:val>
            <c:numRef>
              <c:f>'[1]Data for Comparison'!$J$25:$J$34</c:f>
              <c:numCache>
                <c:formatCode>General</c:formatCode>
                <c:ptCount val="10"/>
                <c:pt idx="0">
                  <c:v>29.887282308056154</c:v>
                </c:pt>
                <c:pt idx="1">
                  <c:v>29.749926122183012</c:v>
                </c:pt>
                <c:pt idx="2">
                  <c:v>29.661906840446861</c:v>
                </c:pt>
                <c:pt idx="3">
                  <c:v>29.152757669754671</c:v>
                </c:pt>
                <c:pt idx="4">
                  <c:v>28.848703647368012</c:v>
                </c:pt>
                <c:pt idx="5">
                  <c:v>25.657326206677716</c:v>
                </c:pt>
                <c:pt idx="6">
                  <c:v>25.457495190626179</c:v>
                </c:pt>
                <c:pt idx="7">
                  <c:v>24.562602841523191</c:v>
                </c:pt>
                <c:pt idx="8">
                  <c:v>23.777764169020706</c:v>
                </c:pt>
                <c:pt idx="9">
                  <c:v>19.933381185624253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12-408C-97E3-CE94538E4D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771836832"/>
        <c:axId val="771837488"/>
      </c:barChart>
      <c:catAx>
        <c:axId val="771836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837488"/>
        <c:crosses val="autoZero"/>
        <c:auto val="1"/>
        <c:lblAlgn val="ctr"/>
        <c:lblOffset val="100"/>
        <c:noMultiLvlLbl val="0"/>
      </c:catAx>
      <c:valAx>
        <c:axId val="771837488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400" b="1" i="0" u="none" strike="noStrike" kern="1200" baseline="0">
                    <a:solidFill>
                      <a:sysClr val="windowText" lastClr="000000"/>
                    </a:solidFill>
                    <a:effectLst>
                      <a:outerShdw blurRad="50800" dist="50800" dir="5400000" algn="ctr" rotWithShape="0">
                        <a:schemeClr val="bg2"/>
                      </a:outerShdw>
                    </a:effectLst>
                    <a:latin typeface="Candara" panose="020E0502030303020204" pitchFamily="34" charset="0"/>
                    <a:ea typeface="+mn-ea"/>
                    <a:cs typeface="+mn-cs"/>
                  </a:defRPr>
                </a:pPr>
                <a:r>
                  <a:rPr lang="en-US" sz="1400" b="1" i="0" u="none" strike="noStrike" kern="1200" baseline="0">
                    <a:solidFill>
                      <a:sysClr val="windowText" lastClr="000000"/>
                    </a:solidFill>
                    <a:effectLst>
                      <a:outerShdw blurRad="50800" dist="50800" dir="5400000" algn="ctr" rotWithShape="0">
                        <a:schemeClr val="bg2"/>
                      </a:outerShdw>
                    </a:effectLst>
                    <a:latin typeface="Candara" panose="020E0502030303020204" pitchFamily="34" charset="0"/>
                    <a:ea typeface="+mn-ea"/>
                    <a:cs typeface="+mn-cs"/>
                  </a:rPr>
                  <a:t>Ten Lowest P4P Scores by Facility, FY 2025</a:t>
                </a:r>
              </a:p>
            </c:rich>
          </c:tx>
          <c:layout>
            <c:manualLayout>
              <c:xMode val="edge"/>
              <c:yMode val="edge"/>
              <c:x val="0.18417528399188468"/>
              <c:y val="4.61785746424543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n-US" sz="1400" b="1" i="0" u="none" strike="noStrike" kern="1200" baseline="0">
                  <a:solidFill>
                    <a:sysClr val="windowText" lastClr="000000"/>
                  </a:solidFill>
                  <a:effectLst>
                    <a:outerShdw blurRad="50800" dist="50800" dir="5400000" algn="ctr" rotWithShape="0">
                      <a:schemeClr val="bg2"/>
                    </a:outerShdw>
                  </a:effectLst>
                  <a:latin typeface="Candara" panose="020E0502030303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77183683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B7DEE8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100" baseline="0">
                <a:solidFill>
                  <a:sysClr val="windowText" lastClr="000000"/>
                </a:solidFill>
                <a:effectLst>
                  <a:outerShdw dist="38100" sx="1000" sy="1000" algn="t" rotWithShape="0">
                    <a:schemeClr val="bg2"/>
                  </a:outerShdw>
                </a:effectLst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  <a:effectLst>
                  <a:outerShdw dist="38100" sx="1000" sy="1000" algn="t" rotWithShape="0">
                    <a:schemeClr val="bg2"/>
                  </a:outerShdw>
                </a:effectLst>
                <a:latin typeface="Candara" panose="020E0502030303020204" pitchFamily="34" charset="0"/>
              </a:rPr>
              <a:t>Top</a:t>
            </a:r>
            <a:r>
              <a:rPr lang="en-US" sz="1400" b="1" baseline="0">
                <a:solidFill>
                  <a:sysClr val="windowText" lastClr="000000"/>
                </a:solidFill>
                <a:effectLst>
                  <a:outerShdw dist="38100" sx="1000" sy="1000" algn="t" rotWithShape="0">
                    <a:schemeClr val="bg2"/>
                  </a:outerShdw>
                </a:effectLst>
                <a:latin typeface="Candara" panose="020E0502030303020204" pitchFamily="34" charset="0"/>
              </a:rPr>
              <a:t> Ten P4P Awards by Facility, FY 2025</a:t>
            </a:r>
            <a:endParaRPr lang="en-US" sz="1400" b="1">
              <a:solidFill>
                <a:sysClr val="windowText" lastClr="000000"/>
              </a:solidFill>
              <a:effectLst>
                <a:outerShdw dist="38100" sx="1000" sy="1000" algn="t" rotWithShape="0">
                  <a:schemeClr val="bg2"/>
                </a:outerShdw>
              </a:effectLst>
              <a:latin typeface="Candara" panose="020E0502030303020204" pitchFamily="34" charset="0"/>
            </a:endParaRPr>
          </a:p>
        </c:rich>
      </c:tx>
      <c:layout>
        <c:manualLayout>
          <c:xMode val="edge"/>
          <c:yMode val="edge"/>
          <c:x val="0.1632765200604181"/>
          <c:y val="9.25483363913463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100" baseline="0">
              <a:solidFill>
                <a:sysClr val="windowText" lastClr="000000"/>
              </a:solidFill>
              <a:effectLst>
                <a:outerShdw dist="38100" sx="1000" sy="1000" algn="t" rotWithShape="0">
                  <a:schemeClr val="bg2"/>
                </a:outerShdw>
              </a:effectLst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7535191755968076"/>
          <c:y val="0.2393123129478284"/>
          <c:w val="0.50022835593204285"/>
          <c:h val="0.699075144508670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'[1]Data for Comparison'!$Q$22</c:f>
              <c:strCache>
                <c:ptCount val="1"/>
                <c:pt idx="0">
                  <c:v>Total $'s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'[1]Data for Comparison'!$M$23:$M$32</c:f>
              <c:strCache>
                <c:ptCount val="10"/>
                <c:pt idx="0">
                  <c:v>FUTURE CARE NORTH POINT</c:v>
                </c:pt>
                <c:pt idx="1">
                  <c:v>FUTURE CARE OLD COURT</c:v>
                </c:pt>
                <c:pt idx="2">
                  <c:v>CITIZENS NURSING HOME OF HARFORD COUNTY</c:v>
                </c:pt>
                <c:pt idx="3">
                  <c:v>KESWICK MULTICARE CENTER</c:v>
                </c:pt>
                <c:pt idx="4">
                  <c:v>AUTUMN LAKE HEALTHCARE AT RIVERVIEW</c:v>
                </c:pt>
                <c:pt idx="5">
                  <c:v>FUTURE CARE COURTLAND</c:v>
                </c:pt>
                <c:pt idx="6">
                  <c:v>FOREST HAVEN NURSING AND REHABILITATION CENTER</c:v>
                </c:pt>
                <c:pt idx="7">
                  <c:v>POST ACUTE CARE CENTER</c:v>
                </c:pt>
                <c:pt idx="8">
                  <c:v>STELLA MARIS</c:v>
                </c:pt>
                <c:pt idx="9">
                  <c:v>HEBREW HOME OF GREATER WASHINGTON</c:v>
                </c:pt>
              </c:strCache>
            </c:strRef>
          </c:cat>
          <c:val>
            <c:numRef>
              <c:f>'[1]Data for Comparison'!$Q$23:$Q$32</c:f>
              <c:numCache>
                <c:formatCode>General</c:formatCode>
                <c:ptCount val="10"/>
                <c:pt idx="0">
                  <c:v>276386.94</c:v>
                </c:pt>
                <c:pt idx="1">
                  <c:v>276935.69</c:v>
                </c:pt>
                <c:pt idx="2">
                  <c:v>278468.76</c:v>
                </c:pt>
                <c:pt idx="3">
                  <c:v>313561.93</c:v>
                </c:pt>
                <c:pt idx="4">
                  <c:v>317371.40000000002</c:v>
                </c:pt>
                <c:pt idx="5">
                  <c:v>349283.48</c:v>
                </c:pt>
                <c:pt idx="6">
                  <c:v>377763.86</c:v>
                </c:pt>
                <c:pt idx="7">
                  <c:v>403865.89</c:v>
                </c:pt>
                <c:pt idx="8">
                  <c:v>423398.15</c:v>
                </c:pt>
                <c:pt idx="9">
                  <c:v>643890.32999999996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A2-4735-BCBE-99B34ECE7E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862289448"/>
        <c:axId val="862288464"/>
      </c:barChart>
      <c:catAx>
        <c:axId val="862289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288464"/>
        <c:crosses val="autoZero"/>
        <c:auto val="1"/>
        <c:lblAlgn val="ctr"/>
        <c:lblOffset val="100"/>
        <c:noMultiLvlLbl val="0"/>
      </c:catAx>
      <c:valAx>
        <c:axId val="86228846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862289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B7DEE8"/>
    </a:solidFill>
    <a:ln>
      <a:noFill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Ten P4P Awards vs. P4P Score Ranking, FY 2025</a:t>
            </a:r>
          </a:p>
        </c:rich>
      </c:tx>
      <c:layout>
        <c:manualLayout>
          <c:xMode val="edge"/>
          <c:yMode val="edge"/>
          <c:x val="0.29189944134078211"/>
          <c:y val="4.2974076818700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48821712299368"/>
          <c:y val="0.16134670888558858"/>
          <c:w val="0.76285997762344049"/>
          <c:h val="0.474056924077150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'[1]Data for Comparison'!$Q$34</c:f>
              <c:strCache>
                <c:ptCount val="1"/>
                <c:pt idx="0">
                  <c:v>Total $'s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2.4581005586592097E-2"/>
                  <c:y val="1.5347884578107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9B-4061-B694-A035E290828E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'[1]Data for Comparison'!$M$35:$M$44</c:f>
              <c:strCache>
                <c:ptCount val="10"/>
                <c:pt idx="0">
                  <c:v>HEBREW HOME OF GREATER WASHINGTON</c:v>
                </c:pt>
                <c:pt idx="1">
                  <c:v>STELLA MARIS</c:v>
                </c:pt>
                <c:pt idx="2">
                  <c:v>POST ACUTE CARE CENTER</c:v>
                </c:pt>
                <c:pt idx="3">
                  <c:v>FOREST HAVEN NURSING AND REHABILITATION CENTER</c:v>
                </c:pt>
                <c:pt idx="4">
                  <c:v>FUTURE CARE COURTLAND</c:v>
                </c:pt>
                <c:pt idx="5">
                  <c:v>AUTUMN LAKE HEALTHCARE AT RIVERVIEW</c:v>
                </c:pt>
                <c:pt idx="6">
                  <c:v>KESWICK MULTICARE CENTER</c:v>
                </c:pt>
                <c:pt idx="7">
                  <c:v>CITIZENS NURSING HOME OF HARFORD COUNTY</c:v>
                </c:pt>
                <c:pt idx="8">
                  <c:v>FUTURE CARE OLD COURT</c:v>
                </c:pt>
                <c:pt idx="9">
                  <c:v>FUTURE CARE NORTH POINT</c:v>
                </c:pt>
              </c:strCache>
            </c:strRef>
          </c:cat>
          <c:val>
            <c:numRef>
              <c:f>'[1]Data for Comparison'!$Q$35:$Q$44</c:f>
              <c:numCache>
                <c:formatCode>General</c:formatCode>
                <c:ptCount val="10"/>
                <c:pt idx="0">
                  <c:v>643890.32999999996</c:v>
                </c:pt>
                <c:pt idx="1">
                  <c:v>423398.15</c:v>
                </c:pt>
                <c:pt idx="2">
                  <c:v>403865.89</c:v>
                </c:pt>
                <c:pt idx="3">
                  <c:v>377763.86</c:v>
                </c:pt>
                <c:pt idx="4">
                  <c:v>349283.48</c:v>
                </c:pt>
                <c:pt idx="5">
                  <c:v>317371.40000000002</c:v>
                </c:pt>
                <c:pt idx="6">
                  <c:v>313561.93</c:v>
                </c:pt>
                <c:pt idx="7">
                  <c:v>278468.76</c:v>
                </c:pt>
                <c:pt idx="8">
                  <c:v>276935.69</c:v>
                </c:pt>
                <c:pt idx="9">
                  <c:v>276386.94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9B-4061-B694-A035E29082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8086936"/>
        <c:axId val="788094480"/>
      </c:barChart>
      <c:lineChart>
        <c:grouping val="standard"/>
        <c:varyColors val="0"/>
        <c:ser>
          <c:idx val="1"/>
          <c:order val="1"/>
          <c:tx>
            <c:strRef>
              <c:f>'[1]Data for Comparison'!$R$34</c:f>
              <c:strCache>
                <c:ptCount val="1"/>
                <c:pt idx="0">
                  <c:v>Rank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3.35195530726254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9B-4061-B694-A035E290828E}"/>
                </c:ext>
              </c:extLst>
            </c:dLbl>
            <c:dLbl>
              <c:idx val="1"/>
              <c:layout>
                <c:manualLayout>
                  <c:x val="4.4692737430167594E-3"/>
                  <c:y val="-1.125498533872755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9B-4061-B694-A035E290828E}"/>
                </c:ext>
              </c:extLst>
            </c:dLbl>
            <c:dLbl>
              <c:idx val="2"/>
              <c:layout>
                <c:manualLayout>
                  <c:x val="2.2346368715083797E-3"/>
                  <c:y val="2.52171504421440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9B-4061-B694-A035E290828E}"/>
                </c:ext>
              </c:extLst>
            </c:dLbl>
            <c:dLbl>
              <c:idx val="3"/>
              <c:layout>
                <c:manualLayout>
                  <c:x val="8.9385474860335188E-3"/>
                  <c:y val="-1.3704230623747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9B-4061-B694-A035E290828E}"/>
                </c:ext>
              </c:extLst>
            </c:dLbl>
            <c:dLbl>
              <c:idx val="4"/>
              <c:layout>
                <c:manualLayout>
                  <c:x val="5.5865921787709499E-3"/>
                  <c:y val="-1.125498533872755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9B-4061-B694-A035E290828E}"/>
                </c:ext>
              </c:extLst>
            </c:dLbl>
            <c:dLbl>
              <c:idx val="5"/>
              <c:layout>
                <c:manualLayout>
                  <c:x val="5.5865921787709499E-3"/>
                  <c:y val="-1.534788457810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9B-4061-B694-A035E290828E}"/>
                </c:ext>
              </c:extLst>
            </c:dLbl>
            <c:dLbl>
              <c:idx val="6"/>
              <c:layout>
                <c:manualLayout>
                  <c:x val="6.7039106145251395E-3"/>
                  <c:y val="3.2782295574787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9B-4061-B694-A035E290828E}"/>
                </c:ext>
              </c:extLst>
            </c:dLbl>
            <c:dLbl>
              <c:idx val="7"/>
              <c:layout>
                <c:manualLayout>
                  <c:x val="5.58659217877099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9B-4061-B694-A035E290828E}"/>
                </c:ext>
              </c:extLst>
            </c:dLbl>
            <c:dLbl>
              <c:idx val="8"/>
              <c:layout>
                <c:manualLayout>
                  <c:x val="5.5865921787709499E-3"/>
                  <c:y val="-1.2278307662485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9B-4061-B694-A035E290828E}"/>
                </c:ext>
              </c:extLst>
            </c:dLbl>
            <c:dLbl>
              <c:idx val="9"/>
              <c:layout>
                <c:manualLayout>
                  <c:x val="5.5865921787709291E-3"/>
                  <c:y val="-6.1391538312429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9B-4061-B694-A035E29082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'[1]Data for Comparison'!$M$35:$M$44</c:f>
              <c:strCache>
                <c:ptCount val="10"/>
                <c:pt idx="0">
                  <c:v>HEBREW HOME OF GREATER WASHINGTON</c:v>
                </c:pt>
                <c:pt idx="1">
                  <c:v>STELLA MARIS</c:v>
                </c:pt>
                <c:pt idx="2">
                  <c:v>POST ACUTE CARE CENTER</c:v>
                </c:pt>
                <c:pt idx="3">
                  <c:v>FOREST HAVEN NURSING AND REHABILITATION CENTER</c:v>
                </c:pt>
                <c:pt idx="4">
                  <c:v>FUTURE CARE COURTLAND</c:v>
                </c:pt>
                <c:pt idx="5">
                  <c:v>AUTUMN LAKE HEALTHCARE AT RIVERVIEW</c:v>
                </c:pt>
                <c:pt idx="6">
                  <c:v>KESWICK MULTICARE CENTER</c:v>
                </c:pt>
                <c:pt idx="7">
                  <c:v>CITIZENS NURSING HOME OF HARFORD COUNTY</c:v>
                </c:pt>
                <c:pt idx="8">
                  <c:v>FUTURE CARE OLD COURT</c:v>
                </c:pt>
                <c:pt idx="9">
                  <c:v>FUTURE CARE NORTH POINT</c:v>
                </c:pt>
              </c:strCache>
            </c:strRef>
          </c:cat>
          <c:val>
            <c:numRef>
              <c:f>'[1]Data for Comparison'!$R$35:$R$44</c:f>
              <c:numCache>
                <c:formatCode>General</c:formatCode>
                <c:ptCount val="10"/>
                <c:pt idx="0">
                  <c:v>30</c:v>
                </c:pt>
                <c:pt idx="1">
                  <c:v>59</c:v>
                </c:pt>
                <c:pt idx="2">
                  <c:v>37</c:v>
                </c:pt>
                <c:pt idx="3">
                  <c:v>12</c:v>
                </c:pt>
                <c:pt idx="4">
                  <c:v>11</c:v>
                </c:pt>
                <c:pt idx="5">
                  <c:v>58</c:v>
                </c:pt>
                <c:pt idx="6">
                  <c:v>33</c:v>
                </c:pt>
                <c:pt idx="7">
                  <c:v>7</c:v>
                </c:pt>
                <c:pt idx="8">
                  <c:v>21</c:v>
                </c:pt>
                <c:pt idx="9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E9B-4061-B694-A035E29082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88097760"/>
        <c:axId val="788097104"/>
      </c:lineChart>
      <c:catAx>
        <c:axId val="788086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094480"/>
        <c:crosses val="autoZero"/>
        <c:auto val="1"/>
        <c:lblAlgn val="ctr"/>
        <c:lblOffset val="100"/>
        <c:noMultiLvlLbl val="0"/>
      </c:catAx>
      <c:valAx>
        <c:axId val="78809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086936"/>
        <c:crosses val="autoZero"/>
        <c:crossBetween val="between"/>
      </c:valAx>
      <c:valAx>
        <c:axId val="78809710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097760"/>
        <c:crosses val="max"/>
        <c:crossBetween val="between"/>
      </c:valAx>
      <c:catAx>
        <c:axId val="788097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88097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180974</xdr:colOff>
      <xdr:row>0</xdr:row>
      <xdr:rowOff>180975</xdr:rowOff>
    </xdr:from>
    <xdr:to>
      <xdr:col>19</xdr:col>
      <xdr:colOff>279400</xdr:colOff>
      <xdr:row>18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8613B8-8C2F-43A5-B143-44FBF3988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193674</xdr:colOff>
      <xdr:row>19</xdr:row>
      <xdr:rowOff>3174</xdr:rowOff>
    </xdr:from>
    <xdr:to>
      <xdr:col>19</xdr:col>
      <xdr:colOff>279400</xdr:colOff>
      <xdr:row>39</xdr:row>
      <xdr:rowOff>120650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6AA922-CD20-43DD-82C0-5DF57B306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5</xdr:col>
      <xdr:colOff>44450</xdr:colOff>
      <xdr:row>39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755A6C-5F47-4D3B-9E4F-E8C65BBE8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19</xdr:row>
      <xdr:rowOff>25400</xdr:rowOff>
    </xdr:from>
    <xdr:to>
      <xdr:col>18</xdr:col>
      <xdr:colOff>482600</xdr:colOff>
      <xdr:row>36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ECBD91-6626-4710-B07A-E27460C7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47978</xdr:colOff>
      <xdr:row>0</xdr:row>
      <xdr:rowOff>169333</xdr:rowOff>
    </xdr:from>
    <xdr:to>
      <xdr:col>18</xdr:col>
      <xdr:colOff>479778</xdr:colOff>
      <xdr:row>17</xdr:row>
      <xdr:rowOff>157339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679AAD-349B-4117-9A06-C629BB52C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101600</xdr:colOff>
      <xdr:row>0</xdr:row>
      <xdr:rowOff>180974</xdr:rowOff>
    </xdr:from>
    <xdr:to>
      <xdr:col>9</xdr:col>
      <xdr:colOff>234950</xdr:colOff>
      <xdr:row>18</xdr:row>
      <xdr:rowOff>12700</xdr:rowOff>
    </xdr:to>
    <xdr:graphicFrame macro="">
      <xdr:nvGraphicFramePr>
        <xdr:cNvPr id="4" name="Chart 3" descr="Bottom 10 lowest ">
          <a:extLst>
            <a:ext uri="{FF2B5EF4-FFF2-40B4-BE49-F238E27FC236}">
              <a16:creationId xmlns:a16="http://schemas.microsoft.com/office/drawing/2014/main" id="{1ABA9A30-05ED-4BD5-8D27-68B2429810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125942</xdr:colOff>
      <xdr:row>19</xdr:row>
      <xdr:rowOff>9525</xdr:rowOff>
    </xdr:from>
    <xdr:to>
      <xdr:col>9</xdr:col>
      <xdr:colOff>259292</xdr:colOff>
      <xdr:row>37</xdr:row>
      <xdr:rowOff>1058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4E3A83-241C-4C66-8694-18A1D41668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97367</xdr:colOff>
      <xdr:row>38</xdr:row>
      <xdr:rowOff>36689</xdr:rowOff>
    </xdr:from>
    <xdr:to>
      <xdr:col>18</xdr:col>
      <xdr:colOff>541867</xdr:colOff>
      <xdr:row>65</xdr:row>
      <xdr:rowOff>119944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D0D91EB-1D6D-45E0-A029-68C5024163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terry\Desktop\FY2025P4P_093024\Revised\P4P_Analysis_12182024.xlsx" TargetMode="External"/><Relationship Id="rId1" Type="http://schemas.openxmlformats.org/officeDocument/2006/relationships/externalLinkPath" Target="P4P_Analysis_1218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Comparison FY24-FY25"/>
      <sheetName val="FY25 Awardees"/>
      <sheetName val="Appendix2_Distribution"/>
      <sheetName val="Appendix3_Region"/>
      <sheetName val="Appendix4_Reason"/>
      <sheetName val="Appendix5_ROI"/>
      <sheetName val="Appendix1_Score History"/>
      <sheetName val="Appendix6_OrgType"/>
      <sheetName val="Notes"/>
      <sheetName val="Data for 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J1" t="str">
            <v>No.Of Facility</v>
          </cell>
        </row>
        <row r="2">
          <cell r="I2" t="str">
            <v>CALVERT</v>
          </cell>
          <cell r="J2">
            <v>1</v>
          </cell>
          <cell r="M2" t="str">
            <v>WICOMICO NURSING HOME</v>
          </cell>
          <cell r="N2">
            <v>70.010672080602887</v>
          </cell>
        </row>
        <row r="3">
          <cell r="B3">
            <v>204</v>
          </cell>
          <cell r="C3">
            <v>205</v>
          </cell>
          <cell r="I3" t="str">
            <v>DORCHESTER</v>
          </cell>
          <cell r="J3">
            <v>1</v>
          </cell>
          <cell r="M3" t="str">
            <v>FUTURE CARE NORTH POINT</v>
          </cell>
          <cell r="N3">
            <v>70.925057955223267</v>
          </cell>
        </row>
        <row r="4">
          <cell r="B4">
            <v>166</v>
          </cell>
          <cell r="C4">
            <v>161</v>
          </cell>
          <cell r="I4" t="str">
            <v>FREDERICK</v>
          </cell>
          <cell r="J4">
            <v>1</v>
          </cell>
          <cell r="M4" t="str">
            <v>EGLE NURSING HOME</v>
          </cell>
          <cell r="N4">
            <v>71.509758133714143</v>
          </cell>
        </row>
        <row r="5">
          <cell r="B5">
            <v>64</v>
          </cell>
          <cell r="C5">
            <v>61</v>
          </cell>
          <cell r="I5" t="str">
            <v>HOWARD</v>
          </cell>
          <cell r="J5">
            <v>1</v>
          </cell>
          <cell r="M5" t="str">
            <v>CITIZENS NURSING HOME OF HARFORD COUNTY</v>
          </cell>
          <cell r="N5">
            <v>71.597860683456304</v>
          </cell>
        </row>
        <row r="6">
          <cell r="B6">
            <v>44</v>
          </cell>
          <cell r="C6">
            <v>39</v>
          </cell>
          <cell r="I6" t="str">
            <v>KENT</v>
          </cell>
          <cell r="J6">
            <v>1</v>
          </cell>
          <cell r="M6" t="str">
            <v>RESORTS AT CHESTER RIVER MANOR CORP</v>
          </cell>
          <cell r="N6">
            <v>71.971330779434055</v>
          </cell>
        </row>
        <row r="7">
          <cell r="B7">
            <v>4996222</v>
          </cell>
          <cell r="C7">
            <v>4758334</v>
          </cell>
          <cell r="I7" t="str">
            <v>SOMERSET</v>
          </cell>
          <cell r="J7">
            <v>1</v>
          </cell>
          <cell r="M7" t="str">
            <v>REGENCY CARE OF SILVER SPRING</v>
          </cell>
          <cell r="N7">
            <v>72.082926964455041</v>
          </cell>
        </row>
        <row r="8">
          <cell r="B8">
            <v>62.71</v>
          </cell>
          <cell r="C8">
            <v>63.47</v>
          </cell>
          <cell r="I8" t="str">
            <v xml:space="preserve">ST. MARY'S </v>
          </cell>
          <cell r="J8">
            <v>1</v>
          </cell>
          <cell r="M8" t="str">
            <v>STERLING CARE AT HILLHAVEN</v>
          </cell>
          <cell r="N8">
            <v>72.787395072332203</v>
          </cell>
        </row>
        <row r="9">
          <cell r="B9">
            <v>53.872</v>
          </cell>
          <cell r="C9">
            <v>54.914000000000001</v>
          </cell>
          <cell r="I9" t="str">
            <v>WICOMICO</v>
          </cell>
          <cell r="J9">
            <v>1</v>
          </cell>
          <cell r="M9" t="str">
            <v>CITIZENS NURSING HOME OF FREDERICK COUNTY</v>
          </cell>
          <cell r="N9">
            <v>72.954742284231031</v>
          </cell>
        </row>
        <row r="10">
          <cell r="B10">
            <v>7.02</v>
          </cell>
          <cell r="C10">
            <v>7.84</v>
          </cell>
          <cell r="I10" t="str">
            <v>WORCESTER</v>
          </cell>
          <cell r="J10">
            <v>1</v>
          </cell>
          <cell r="M10" t="str">
            <v>COFFMAN NURSING HOME BY FAHRNEY-KEEDY</v>
          </cell>
          <cell r="N10">
            <v>79.249533971876701</v>
          </cell>
        </row>
        <row r="11">
          <cell r="B11">
            <v>1.86</v>
          </cell>
          <cell r="C11">
            <v>2.08</v>
          </cell>
          <cell r="I11" t="str">
            <v>CHARLES</v>
          </cell>
          <cell r="J11">
            <v>2</v>
          </cell>
          <cell r="M11" t="str">
            <v>ALICE BYRD TAWES NURSING HOME</v>
          </cell>
          <cell r="N11">
            <v>79.483426129795134</v>
          </cell>
        </row>
        <row r="12">
          <cell r="B12">
            <v>12151175</v>
          </cell>
          <cell r="C12">
            <v>12075440</v>
          </cell>
          <cell r="I12" t="str">
            <v>WASHINGTON</v>
          </cell>
          <cell r="J12">
            <v>3</v>
          </cell>
        </row>
        <row r="13">
          <cell r="B13">
            <v>2144325</v>
          </cell>
          <cell r="C13">
            <v>2130960</v>
          </cell>
          <cell r="I13" t="str">
            <v>ALLEGANY</v>
          </cell>
          <cell r="J13">
            <v>4</v>
          </cell>
        </row>
        <row r="14">
          <cell r="I14" t="str">
            <v>ANNE ARUNDEL</v>
          </cell>
          <cell r="J14">
            <v>4</v>
          </cell>
        </row>
        <row r="15">
          <cell r="I15" t="str">
            <v>CARROLL</v>
          </cell>
          <cell r="J15">
            <v>4</v>
          </cell>
        </row>
        <row r="16">
          <cell r="B16" t="str">
            <v>FY2025</v>
          </cell>
          <cell r="C16" t="str">
            <v>FY2024</v>
          </cell>
          <cell r="I16" t="str">
            <v>HARFORD</v>
          </cell>
          <cell r="J16">
            <v>4</v>
          </cell>
        </row>
        <row r="17">
          <cell r="A17" t="str">
            <v>WICOMICO NURSING HOME</v>
          </cell>
          <cell r="B17">
            <v>70.010672080602887</v>
          </cell>
          <cell r="C17">
            <v>68.882760000557539</v>
          </cell>
          <cell r="I17" t="str">
            <v>PRINCE GEORGE'S</v>
          </cell>
          <cell r="J17">
            <v>5</v>
          </cell>
        </row>
        <row r="18">
          <cell r="A18" t="str">
            <v>FUTURE CARE NORTH POINT</v>
          </cell>
          <cell r="B18">
            <v>70.925057955223267</v>
          </cell>
          <cell r="C18">
            <v>51.356585492216325</v>
          </cell>
          <cell r="I18" t="str">
            <v>MONTGOMERY</v>
          </cell>
          <cell r="J18">
            <v>8</v>
          </cell>
        </row>
        <row r="19">
          <cell r="A19" t="str">
            <v>EGLE NURSING HOME</v>
          </cell>
          <cell r="B19">
            <v>71.509758133714143</v>
          </cell>
          <cell r="C19">
            <v>70.727486800347549</v>
          </cell>
          <cell r="I19" t="str">
            <v>BALTIMORE CITY</v>
          </cell>
          <cell r="J19">
            <v>9</v>
          </cell>
        </row>
        <row r="20">
          <cell r="A20" t="str">
            <v>CITIZENS NURSING HOME OF HARFORD COUNTY</v>
          </cell>
          <cell r="B20">
            <v>71.597860683456304</v>
          </cell>
          <cell r="C20">
            <v>70.146923966599388</v>
          </cell>
          <cell r="I20" t="str">
            <v>BALTIMORE COUNTY</v>
          </cell>
          <cell r="J20">
            <v>12</v>
          </cell>
        </row>
        <row r="21">
          <cell r="A21" t="str">
            <v>RESORTS AT CHESTER RIVER MANOR CORP</v>
          </cell>
          <cell r="B21">
            <v>71.971330779434055</v>
          </cell>
          <cell r="C21">
            <v>63.357805516390357</v>
          </cell>
        </row>
        <row r="22">
          <cell r="A22" t="str">
            <v>REGENCY CARE OF SILVER SPRING</v>
          </cell>
          <cell r="B22">
            <v>72.082926964455041</v>
          </cell>
          <cell r="C22">
            <v>61.948334666030078</v>
          </cell>
          <cell r="Q22" t="str">
            <v>Total $'s</v>
          </cell>
        </row>
        <row r="23">
          <cell r="A23" t="str">
            <v>STERLING CARE AT HILLHAVEN</v>
          </cell>
          <cell r="B23">
            <v>72.787395072332203</v>
          </cell>
          <cell r="C23">
            <v>79.56421577495874</v>
          </cell>
          <cell r="M23" t="str">
            <v>FUTURE CARE NORTH POINT</v>
          </cell>
          <cell r="Q23">
            <v>276386.94</v>
          </cell>
        </row>
        <row r="24">
          <cell r="A24" t="str">
            <v>CITIZENS NURSING HOME OF FREDERICK COUNTY</v>
          </cell>
          <cell r="B24">
            <v>72.954742284231031</v>
          </cell>
          <cell r="C24">
            <v>70.669158423617091</v>
          </cell>
          <cell r="M24" t="str">
            <v>FUTURE CARE OLD COURT</v>
          </cell>
          <cell r="Q24">
            <v>276935.69</v>
          </cell>
        </row>
        <row r="25">
          <cell r="A25" t="str">
            <v>COFFMAN NURSING HOME BY FAHRNEY-KEEDY</v>
          </cell>
          <cell r="B25">
            <v>79.249533971876701</v>
          </cell>
          <cell r="C25">
            <v>74.66867399086135</v>
          </cell>
          <cell r="I25" t="str">
            <v>AUTUMN LAKE HEALTHCARE AT BALTIMORE WASHINGTON</v>
          </cell>
          <cell r="J25">
            <v>29.887282308056154</v>
          </cell>
          <cell r="M25" t="str">
            <v>CITIZENS NURSING HOME OF HARFORD COUNTY</v>
          </cell>
          <cell r="Q25">
            <v>278468.76</v>
          </cell>
        </row>
        <row r="26">
          <cell r="A26" t="str">
            <v>ALICE BYRD TAWES NURSING HOME</v>
          </cell>
          <cell r="B26">
            <v>79.483426129795134</v>
          </cell>
          <cell r="C26">
            <v>82.287122149692493</v>
          </cell>
          <cell r="I26" t="str">
            <v>ORCHARD HILL REHABILITATION &amp; HEALTHCARE CENTER</v>
          </cell>
          <cell r="J26">
            <v>29.749926122183012</v>
          </cell>
          <cell r="M26" t="str">
            <v>KESWICK MULTICARE CENTER</v>
          </cell>
          <cell r="Q26">
            <v>313561.93</v>
          </cell>
        </row>
        <row r="27">
          <cell r="I27" t="str">
            <v>MANOKIN NURSING &amp; REHAB</v>
          </cell>
          <cell r="J27">
            <v>29.661906840446861</v>
          </cell>
          <cell r="M27" t="str">
            <v>AUTUMN LAKE HEALTHCARE AT RIVERVIEW</v>
          </cell>
          <cell r="Q27">
            <v>317371.40000000002</v>
          </cell>
        </row>
        <row r="28">
          <cell r="B28" t="str">
            <v>FY2024</v>
          </cell>
          <cell r="C28" t="str">
            <v>FY2025</v>
          </cell>
          <cell r="I28" t="str">
            <v>SHADY GROVE NURSING &amp; REHAB CENTER</v>
          </cell>
          <cell r="J28">
            <v>29.152757669754671</v>
          </cell>
          <cell r="M28" t="str">
            <v>FUTURE CARE COURTLAND</v>
          </cell>
          <cell r="Q28">
            <v>349283.48</v>
          </cell>
        </row>
        <row r="29">
          <cell r="A29" t="str">
            <v>FUTURE CARE NORTH POINT</v>
          </cell>
          <cell r="B29"/>
          <cell r="C29">
            <v>276386.94</v>
          </cell>
          <cell r="I29" t="str">
            <v>HAGERSTOWN HEALTHCARE CENTER</v>
          </cell>
          <cell r="J29">
            <v>28.848703647368012</v>
          </cell>
          <cell r="M29" t="str">
            <v>FOREST HAVEN NURSING AND REHABILITATION CENTER</v>
          </cell>
          <cell r="Q29">
            <v>377763.86</v>
          </cell>
        </row>
        <row r="30">
          <cell r="A30" t="str">
            <v>FUTURE CARE OLD COURT</v>
          </cell>
          <cell r="B30">
            <v>263746.21000000002</v>
          </cell>
          <cell r="C30">
            <v>276935.69</v>
          </cell>
          <cell r="I30" t="str">
            <v xml:space="preserve"> AUTUMN LAKE HEALTHCARE AT LOCH RAVEN</v>
          </cell>
          <cell r="J30">
            <v>25.657326206677716</v>
          </cell>
          <cell r="M30" t="str">
            <v>POST ACUTE CARE CENTER</v>
          </cell>
          <cell r="Q30">
            <v>403865.89</v>
          </cell>
        </row>
        <row r="31">
          <cell r="A31" t="str">
            <v>CITIZENS NURSING HOME OF HARFORD COUNTY</v>
          </cell>
          <cell r="B31">
            <v>257940.46</v>
          </cell>
          <cell r="C31">
            <v>278468.76</v>
          </cell>
          <cell r="I31" t="str">
            <v>AUTUMN LAKE HEALTHCARE AT GLEN BURNIE</v>
          </cell>
          <cell r="J31">
            <v>25.457495190626179</v>
          </cell>
          <cell r="M31" t="str">
            <v>STELLA MARIS</v>
          </cell>
          <cell r="Q31">
            <v>423398.15</v>
          </cell>
        </row>
        <row r="32">
          <cell r="A32" t="str">
            <v>KESWICK MULTICARE CENTER</v>
          </cell>
          <cell r="B32">
            <v>376376.16</v>
          </cell>
          <cell r="C32">
            <v>313561.93</v>
          </cell>
          <cell r="I32" t="str">
            <v>MALLARD BAY NURSING &amp; REHAB</v>
          </cell>
          <cell r="J32">
            <v>24.562602841523191</v>
          </cell>
          <cell r="M32" t="str">
            <v>HEBREW HOME OF GREATER WASHINGTON</v>
          </cell>
          <cell r="Q32">
            <v>643890.32999999996</v>
          </cell>
        </row>
        <row r="33">
          <cell r="A33" t="str">
            <v>AUTUMN LAKE HEALTHCARE AT RIVERVIEW</v>
          </cell>
          <cell r="B33"/>
          <cell r="C33">
            <v>317371.40000000002</v>
          </cell>
          <cell r="I33" t="str">
            <v>AUTUMN LAKE HEALTHCARE AT OVERLEA</v>
          </cell>
          <cell r="J33">
            <v>23.777764169020706</v>
          </cell>
        </row>
        <row r="34">
          <cell r="A34" t="str">
            <v>FUTURE CARE COURTLAND</v>
          </cell>
          <cell r="B34">
            <v>241264.9</v>
          </cell>
          <cell r="C34">
            <v>349283.48</v>
          </cell>
          <cell r="I34" t="str">
            <v>CREEKSIDE CENTER FOR REHAB &amp; NURSING</v>
          </cell>
          <cell r="J34">
            <v>19.933381185624253</v>
          </cell>
          <cell r="Q34" t="str">
            <v>Total $'s</v>
          </cell>
          <cell r="R34" t="str">
            <v>Rank</v>
          </cell>
        </row>
        <row r="35">
          <cell r="A35" t="str">
            <v>FOREST HAVEN NURSING AND REHABILITATION CENTER</v>
          </cell>
          <cell r="B35">
            <v>378328.86</v>
          </cell>
          <cell r="C35">
            <v>377763.86</v>
          </cell>
          <cell r="M35" t="str">
            <v>HEBREW HOME OF GREATER WASHINGTON</v>
          </cell>
          <cell r="Q35">
            <v>643890.32999999996</v>
          </cell>
          <cell r="R35">
            <v>30</v>
          </cell>
        </row>
        <row r="36">
          <cell r="A36" t="str">
            <v>POST ACUTE CARE CENTER</v>
          </cell>
          <cell r="B36"/>
          <cell r="C36">
            <v>403865.89</v>
          </cell>
          <cell r="M36" t="str">
            <v>STELLA MARIS</v>
          </cell>
          <cell r="Q36">
            <v>423398.15</v>
          </cell>
          <cell r="R36">
            <v>59</v>
          </cell>
        </row>
        <row r="37">
          <cell r="A37" t="str">
            <v>STELLA MARIS</v>
          </cell>
          <cell r="B37">
            <v>484109.06</v>
          </cell>
          <cell r="C37">
            <v>423398.15</v>
          </cell>
          <cell r="M37" t="str">
            <v>POST ACUTE CARE CENTER</v>
          </cell>
          <cell r="Q37">
            <v>403865.89</v>
          </cell>
          <cell r="R37">
            <v>37</v>
          </cell>
        </row>
        <row r="38">
          <cell r="A38" t="str">
            <v>HEBREW HOME OF GREATER WASHINGTON</v>
          </cell>
          <cell r="B38"/>
          <cell r="C38">
            <v>643890.32999999996</v>
          </cell>
          <cell r="M38" t="str">
            <v>FOREST HAVEN NURSING AND REHABILITATION CENTER</v>
          </cell>
          <cell r="Q38">
            <v>377763.86</v>
          </cell>
          <cell r="R38">
            <v>12</v>
          </cell>
        </row>
        <row r="39">
          <cell r="M39" t="str">
            <v>FUTURE CARE COURTLAND</v>
          </cell>
          <cell r="Q39">
            <v>349283.48</v>
          </cell>
          <cell r="R39">
            <v>11</v>
          </cell>
        </row>
        <row r="40">
          <cell r="B40" t="str">
            <v>FY2024</v>
          </cell>
          <cell r="C40" t="str">
            <v>FY2025</v>
          </cell>
          <cell r="M40" t="str">
            <v>AUTUMN LAKE HEALTHCARE AT RIVERVIEW</v>
          </cell>
          <cell r="Q40">
            <v>317371.40000000002</v>
          </cell>
          <cell r="R40">
            <v>58</v>
          </cell>
        </row>
        <row r="41">
          <cell r="A41" t="str">
            <v>FUTURE CARE PINEVIEW</v>
          </cell>
          <cell r="B41">
            <v>36185</v>
          </cell>
          <cell r="C41">
            <v>38890</v>
          </cell>
          <cell r="M41" t="str">
            <v>KESWICK MULTICARE CENTER</v>
          </cell>
          <cell r="Q41">
            <v>313561.93</v>
          </cell>
          <cell r="R41">
            <v>33</v>
          </cell>
        </row>
        <row r="42">
          <cell r="A42" t="str">
            <v>FUTURE CARE CHERRYWOOD</v>
          </cell>
          <cell r="B42">
            <v>36827</v>
          </cell>
          <cell r="C42">
            <v>40831</v>
          </cell>
          <cell r="M42" t="str">
            <v>CITIZENS NURSING HOME OF HARFORD COUNTY</v>
          </cell>
          <cell r="Q42">
            <v>278468.76</v>
          </cell>
          <cell r="R42">
            <v>7</v>
          </cell>
        </row>
        <row r="43">
          <cell r="A43" t="str">
            <v>FUTURE CARE COURTLAND</v>
          </cell>
          <cell r="B43">
            <v>37779</v>
          </cell>
          <cell r="C43">
            <v>41472</v>
          </cell>
          <cell r="M43" t="str">
            <v>FUTURE CARE OLD COURT</v>
          </cell>
          <cell r="Q43">
            <v>276935.69</v>
          </cell>
          <cell r="R43">
            <v>21</v>
          </cell>
        </row>
        <row r="44">
          <cell r="A44" t="str">
            <v>FOREST HAVEN NURSING AND REHABILITATION CENTER</v>
          </cell>
          <cell r="B44">
            <v>43605</v>
          </cell>
          <cell r="C44">
            <v>44861</v>
          </cell>
          <cell r="M44" t="str">
            <v>FUTURE CARE NORTH POINT</v>
          </cell>
          <cell r="Q44">
            <v>276386.94</v>
          </cell>
          <cell r="R44">
            <v>9</v>
          </cell>
        </row>
        <row r="45">
          <cell r="A45" t="str">
            <v>KESWICK MULTICARE CENTER</v>
          </cell>
          <cell r="B45">
            <v>52309</v>
          </cell>
          <cell r="C45">
            <v>47039</v>
          </cell>
        </row>
        <row r="46">
          <cell r="A46" t="str">
            <v>FUTURE CARE IRVINGTON, LLC</v>
          </cell>
          <cell r="B46">
            <v>47636</v>
          </cell>
          <cell r="C46">
            <v>49292</v>
          </cell>
        </row>
        <row r="47">
          <cell r="A47" t="str">
            <v>AUTUMN LAKE HEALTHCARE AT RIVERVIEW</v>
          </cell>
          <cell r="B47">
            <v>56146</v>
          </cell>
          <cell r="C47">
            <v>58668</v>
          </cell>
        </row>
        <row r="48">
          <cell r="A48" t="str">
            <v>POST ACUTE CARE CENTER</v>
          </cell>
          <cell r="B48">
            <v>56981</v>
          </cell>
          <cell r="C48">
            <v>61344</v>
          </cell>
        </row>
        <row r="49">
          <cell r="A49" t="str">
            <v>STELLA MARIS</v>
          </cell>
          <cell r="B49">
            <v>76999</v>
          </cell>
          <cell r="C49">
            <v>78890</v>
          </cell>
        </row>
        <row r="50">
          <cell r="A50" t="str">
            <v>HEBREW HOME OF GREATER WASHINGTON</v>
          </cell>
          <cell r="B50">
            <v>94088</v>
          </cell>
          <cell r="C50">
            <v>95074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FCAEC-CB36-461B-BAEA-4E050A5A8442}">
  <sheetPr>
    <pageSetUpPr fitToPage="1"/>
  </sheetPr>
  <dimension ref="A1:BL207"/>
  <sheetViews>
    <sheetView tabSelected="1" workbookViewId="0">
      <pane xSplit="4" ySplit="1" topLeftCell="E65" activePane="bottomRight" state="frozen"/>
      <selection pane="topRight" activeCell="E1" sqref="E1"/>
      <selection pane="bottomLeft" activeCell="A2" sqref="A2"/>
      <selection pane="bottomRight" activeCell="D76" sqref="D76"/>
    </sheetView>
  </sheetViews>
  <sheetFormatPr defaultColWidth="8.75" defaultRowHeight="14.25"/>
  <cols>
    <col min="1" max="1" width="5.75" style="1" bestFit="1" customWidth="1"/>
    <col min="2" max="3" width="16.25" style="4" customWidth="1"/>
    <col min="4" max="4" width="33.375" style="4" customWidth="1"/>
    <col min="5" max="5" width="18" style="4" bestFit="1" customWidth="1"/>
    <col min="6" max="7" width="9.875" style="4" bestFit="1" customWidth="1"/>
    <col min="8" max="8" width="8.25" style="4" bestFit="1" customWidth="1"/>
    <col min="9" max="9" width="9.875" style="4" bestFit="1" customWidth="1"/>
    <col min="10" max="10" width="6.125" style="4" bestFit="1" customWidth="1"/>
    <col min="11" max="11" width="8.25" style="4" bestFit="1" customWidth="1"/>
    <col min="12" max="12" width="12.125" style="4" bestFit="1" customWidth="1"/>
    <col min="13" max="13" width="9" style="4" bestFit="1" customWidth="1"/>
    <col min="14" max="14" width="11.75" style="4" bestFit="1" customWidth="1"/>
    <col min="15" max="15" width="6.625" style="4" customWidth="1"/>
    <col min="16" max="16" width="17.25" style="4" bestFit="1" customWidth="1"/>
    <col min="17" max="17" width="7.25" style="4" bestFit="1" customWidth="1"/>
    <col min="18" max="18" width="12" style="4" bestFit="1" customWidth="1"/>
    <col min="19" max="21" width="6.125" style="4" bestFit="1" customWidth="1"/>
    <col min="22" max="22" width="6.625" style="4" bestFit="1" customWidth="1"/>
    <col min="23" max="23" width="8.125" style="4" bestFit="1" customWidth="1"/>
    <col min="24" max="24" width="9.125" style="4" bestFit="1" customWidth="1"/>
    <col min="25" max="25" width="8.75" style="4" bestFit="1" customWidth="1"/>
    <col min="26" max="29" width="6.625" style="4" bestFit="1" customWidth="1"/>
    <col min="30" max="30" width="8.125" style="4" bestFit="1" customWidth="1"/>
    <col min="31" max="31" width="12.75" style="4" bestFit="1" customWidth="1"/>
    <col min="32" max="32" width="20.625" style="4" bestFit="1" customWidth="1"/>
    <col min="33" max="33" width="17.625" style="4" bestFit="1" customWidth="1"/>
    <col min="34" max="34" width="12.125" style="4" bestFit="1" customWidth="1"/>
    <col min="35" max="35" width="17.125" style="4" bestFit="1" customWidth="1"/>
    <col min="36" max="37" width="10" style="4" bestFit="1" customWidth="1"/>
    <col min="38" max="38" width="10.25" style="4" bestFit="1" customWidth="1"/>
    <col min="39" max="39" width="11.375" style="4" bestFit="1" customWidth="1"/>
    <col min="40" max="40" width="13.25" style="4" bestFit="1" customWidth="1"/>
    <col min="41" max="41" width="12.375" style="4" bestFit="1" customWidth="1"/>
    <col min="42" max="42" width="16.25" style="4" bestFit="1" customWidth="1"/>
    <col min="43" max="43" width="13.75" style="4" bestFit="1" customWidth="1"/>
    <col min="44" max="45" width="10.875" style="4" bestFit="1" customWidth="1"/>
    <col min="46" max="46" width="8.75" style="4" bestFit="1" customWidth="1"/>
    <col min="47" max="47" width="8.625" style="4" bestFit="1" customWidth="1"/>
    <col min="48" max="48" width="13.25" style="4" bestFit="1" customWidth="1"/>
    <col min="49" max="49" width="14.75" style="4" bestFit="1" customWidth="1"/>
    <col min="50" max="50" width="18" style="4" bestFit="1" customWidth="1"/>
    <col min="51" max="51" width="9.625" style="4" bestFit="1" customWidth="1"/>
    <col min="52" max="52" width="14.75" style="4" bestFit="1" customWidth="1"/>
    <col min="53" max="53" width="16.875" style="4" bestFit="1" customWidth="1"/>
    <col min="54" max="54" width="5.125" style="4" bestFit="1" customWidth="1"/>
    <col min="55" max="55" width="8.75" style="4" bestFit="1" customWidth="1"/>
    <col min="56" max="56" width="12.25" style="4" bestFit="1" customWidth="1"/>
    <col min="57" max="57" width="14.25" style="4" bestFit="1" customWidth="1"/>
    <col min="58" max="58" width="10.125" style="4" bestFit="1" customWidth="1"/>
    <col min="59" max="59" width="16.875" style="4" bestFit="1" customWidth="1"/>
    <col min="60" max="60" width="8.125" style="4" bestFit="1" customWidth="1"/>
    <col min="61" max="61" width="14" style="4" bestFit="1" customWidth="1"/>
    <col min="62" max="62" width="16.125" style="4" bestFit="1" customWidth="1"/>
    <col min="63" max="64" width="8.75" style="4"/>
    <col min="65" max="16384" width="8.75" style="1"/>
  </cols>
  <sheetData>
    <row r="1" spans="1:62" ht="15">
      <c r="A1" s="13" t="s">
        <v>297</v>
      </c>
      <c r="B1" s="14" t="s">
        <v>262</v>
      </c>
      <c r="C1" s="15" t="s">
        <v>0</v>
      </c>
      <c r="D1" s="15" t="s">
        <v>1</v>
      </c>
      <c r="E1" s="15" t="s">
        <v>2</v>
      </c>
      <c r="F1" s="16" t="s">
        <v>3</v>
      </c>
      <c r="G1" s="16" t="s">
        <v>4</v>
      </c>
      <c r="H1" s="16" t="s">
        <v>5</v>
      </c>
      <c r="I1" s="16" t="s">
        <v>6</v>
      </c>
      <c r="J1" s="17" t="s">
        <v>7</v>
      </c>
      <c r="K1" s="15" t="s">
        <v>263</v>
      </c>
      <c r="L1" s="18" t="s">
        <v>8</v>
      </c>
      <c r="M1" s="18" t="s">
        <v>9</v>
      </c>
      <c r="N1" s="18" t="s">
        <v>10</v>
      </c>
      <c r="O1" s="18" t="s">
        <v>11</v>
      </c>
      <c r="P1" s="18" t="s">
        <v>264</v>
      </c>
      <c r="Q1" s="19" t="s">
        <v>12</v>
      </c>
      <c r="R1" s="19" t="s">
        <v>13</v>
      </c>
      <c r="S1" s="19" t="s">
        <v>14</v>
      </c>
      <c r="T1" s="19" t="s">
        <v>15</v>
      </c>
      <c r="U1" s="19" t="s">
        <v>16</v>
      </c>
      <c r="V1" s="19" t="s">
        <v>17</v>
      </c>
      <c r="W1" s="19" t="s">
        <v>18</v>
      </c>
      <c r="X1" s="19" t="s">
        <v>19</v>
      </c>
      <c r="Y1" s="15" t="s">
        <v>20</v>
      </c>
      <c r="Z1" s="15" t="s">
        <v>21</v>
      </c>
      <c r="AA1" s="15" t="s">
        <v>22</v>
      </c>
      <c r="AB1" s="15" t="s">
        <v>23</v>
      </c>
      <c r="AC1" s="15" t="s">
        <v>24</v>
      </c>
      <c r="AD1" s="15" t="s">
        <v>25</v>
      </c>
      <c r="AE1" s="18" t="s">
        <v>265</v>
      </c>
      <c r="AF1" s="18" t="s">
        <v>266</v>
      </c>
      <c r="AG1" s="18" t="s">
        <v>267</v>
      </c>
      <c r="AH1" s="18" t="s">
        <v>268</v>
      </c>
      <c r="AI1" s="18" t="s">
        <v>269</v>
      </c>
      <c r="AJ1" s="18" t="s">
        <v>270</v>
      </c>
      <c r="AK1" s="18" t="s">
        <v>271</v>
      </c>
      <c r="AL1" s="18" t="s">
        <v>272</v>
      </c>
      <c r="AM1" s="18" t="s">
        <v>273</v>
      </c>
      <c r="AN1" s="18" t="s">
        <v>274</v>
      </c>
      <c r="AO1" s="18" t="s">
        <v>275</v>
      </c>
      <c r="AP1" s="18" t="s">
        <v>276</v>
      </c>
      <c r="AQ1" s="18" t="s">
        <v>277</v>
      </c>
      <c r="AR1" s="18" t="s">
        <v>278</v>
      </c>
      <c r="AS1" s="18" t="s">
        <v>279</v>
      </c>
      <c r="AT1" s="18" t="s">
        <v>280</v>
      </c>
      <c r="AU1" s="18" t="s">
        <v>281</v>
      </c>
      <c r="AV1" s="18" t="s">
        <v>282</v>
      </c>
      <c r="AW1" s="18" t="s">
        <v>283</v>
      </c>
      <c r="AX1" s="15" t="s">
        <v>284</v>
      </c>
      <c r="AY1" s="18" t="s">
        <v>285</v>
      </c>
      <c r="AZ1" s="20" t="s">
        <v>286</v>
      </c>
      <c r="BA1" s="21" t="s">
        <v>287</v>
      </c>
      <c r="BB1" s="15" t="s">
        <v>288</v>
      </c>
      <c r="BC1" s="15" t="s">
        <v>289</v>
      </c>
      <c r="BD1" s="15" t="s">
        <v>290</v>
      </c>
      <c r="BE1" s="18" t="s">
        <v>291</v>
      </c>
      <c r="BF1" s="18" t="s">
        <v>292</v>
      </c>
      <c r="BG1" s="18" t="s">
        <v>293</v>
      </c>
      <c r="BH1" s="15" t="s">
        <v>294</v>
      </c>
      <c r="BI1" s="20" t="s">
        <v>295</v>
      </c>
      <c r="BJ1" s="21" t="s">
        <v>296</v>
      </c>
    </row>
    <row r="2" spans="1:62" ht="15">
      <c r="A2" s="1">
        <v>1</v>
      </c>
      <c r="B2" s="22">
        <v>198407100</v>
      </c>
      <c r="C2" s="23">
        <v>198407100</v>
      </c>
      <c r="D2" s="24" t="s">
        <v>26</v>
      </c>
      <c r="E2" s="4" t="s">
        <v>27</v>
      </c>
      <c r="F2" s="25">
        <v>24237</v>
      </c>
      <c r="G2" s="25">
        <v>17290</v>
      </c>
      <c r="H2" s="25">
        <v>568</v>
      </c>
      <c r="I2" s="25">
        <v>17858</v>
      </c>
      <c r="J2" s="26">
        <v>0.73680736064694474</v>
      </c>
      <c r="K2" s="4" t="s">
        <v>28</v>
      </c>
      <c r="L2" s="27">
        <v>2.8418397200081742</v>
      </c>
      <c r="M2" s="27">
        <v>3.5964930994960653</v>
      </c>
      <c r="N2" s="27">
        <v>3.9687999999999999</v>
      </c>
      <c r="O2" s="27">
        <v>1.1035194257862198</v>
      </c>
      <c r="P2" s="27">
        <v>0.51849999999999996</v>
      </c>
      <c r="Q2" s="28">
        <v>9.2777776718139648</v>
      </c>
      <c r="R2" s="28">
        <v>0.94444441795349121</v>
      </c>
      <c r="S2" s="28">
        <v>3.6165344715118408</v>
      </c>
      <c r="T2" s="28">
        <v>3.6684920787811279</v>
      </c>
      <c r="U2" s="28">
        <v>3.2941176891326904</v>
      </c>
      <c r="V2" s="28">
        <v>3.6794872283935547</v>
      </c>
      <c r="W2" s="28">
        <v>3.7107841968536377</v>
      </c>
      <c r="X2" s="28">
        <v>3.3125</v>
      </c>
      <c r="Y2" s="29">
        <v>96</v>
      </c>
      <c r="Z2" s="29">
        <v>97</v>
      </c>
      <c r="AA2" s="29">
        <v>86</v>
      </c>
      <c r="AB2" s="29">
        <v>100</v>
      </c>
      <c r="AC2" s="29">
        <v>100</v>
      </c>
      <c r="AD2" s="29">
        <v>100</v>
      </c>
      <c r="AE2" s="27">
        <v>20</v>
      </c>
      <c r="AF2" s="27">
        <v>9.5012826385164377</v>
      </c>
      <c r="AG2" s="27">
        <v>29.501282638516436</v>
      </c>
      <c r="AH2" s="27">
        <v>5.9833031032333119</v>
      </c>
      <c r="AI2" s="27">
        <v>5.4457301238088522</v>
      </c>
      <c r="AJ2" s="27">
        <v>2.4662379111528696</v>
      </c>
      <c r="AK2" s="27">
        <v>2.7681757779323988</v>
      </c>
      <c r="AL2" s="27">
        <v>2.371784676062815</v>
      </c>
      <c r="AM2" s="27">
        <v>2.5975735471181203</v>
      </c>
      <c r="AN2" s="27">
        <v>3</v>
      </c>
      <c r="AO2" s="27">
        <v>2.4855217751832148</v>
      </c>
      <c r="AP2" s="27">
        <v>27.118326914491586</v>
      </c>
      <c r="AQ2" s="27">
        <v>0</v>
      </c>
      <c r="AR2" s="27">
        <v>1.6550569328544422</v>
      </c>
      <c r="AS2" s="27">
        <v>1.2087596439326715</v>
      </c>
      <c r="AT2" s="27">
        <v>5</v>
      </c>
      <c r="AU2" s="27">
        <v>5</v>
      </c>
      <c r="AV2" s="27">
        <v>5</v>
      </c>
      <c r="AW2" s="27">
        <v>17.863816576787116</v>
      </c>
      <c r="AX2" s="4">
        <v>5</v>
      </c>
      <c r="AY2" s="27">
        <v>79.483426129795134</v>
      </c>
      <c r="AZ2" s="30">
        <v>10.43030903034369</v>
      </c>
      <c r="BA2" s="5">
        <v>186264.46</v>
      </c>
      <c r="BB2" s="4">
        <v>1</v>
      </c>
      <c r="BC2" s="4">
        <v>1</v>
      </c>
      <c r="BD2" s="4" t="s">
        <v>29</v>
      </c>
      <c r="BE2" s="27">
        <v>82.287122149692493</v>
      </c>
      <c r="BF2" s="28">
        <v>-2.8036960198973588</v>
      </c>
      <c r="BG2" s="27">
        <v>0</v>
      </c>
      <c r="BH2" s="4">
        <v>0</v>
      </c>
      <c r="BI2" s="30">
        <v>0</v>
      </c>
      <c r="BJ2" s="5">
        <v>0</v>
      </c>
    </row>
    <row r="3" spans="1:62" ht="15">
      <c r="A3" s="1">
        <v>2</v>
      </c>
      <c r="B3" s="22">
        <v>235407100</v>
      </c>
      <c r="C3" s="23">
        <v>217247000</v>
      </c>
      <c r="D3" s="24" t="s">
        <v>30</v>
      </c>
      <c r="E3" s="4" t="s">
        <v>31</v>
      </c>
      <c r="F3" s="25">
        <v>20800</v>
      </c>
      <c r="G3" s="25">
        <v>12071</v>
      </c>
      <c r="H3" s="25">
        <v>0</v>
      </c>
      <c r="I3" s="25">
        <v>12071</v>
      </c>
      <c r="J3" s="26">
        <v>0.58033653846153843</v>
      </c>
      <c r="K3" s="4" t="s">
        <v>28</v>
      </c>
      <c r="L3" s="27">
        <v>3.3389907519504973</v>
      </c>
      <c r="M3" s="27">
        <v>4.2256630851217043</v>
      </c>
      <c r="N3" s="27">
        <v>4.1855000000000002</v>
      </c>
      <c r="O3" s="27">
        <v>0.9904954360268059</v>
      </c>
      <c r="P3" s="27">
        <v>0.43859999999999999</v>
      </c>
      <c r="Q3" s="28">
        <v>8.8888893127441406</v>
      </c>
      <c r="R3" s="28">
        <v>0.94444441795349121</v>
      </c>
      <c r="S3" s="28">
        <v>3.7612781524658203</v>
      </c>
      <c r="T3" s="28">
        <v>3.756324291229248</v>
      </c>
      <c r="U3" s="28">
        <v>3.5</v>
      </c>
      <c r="V3" s="28">
        <v>3.6372549533843994</v>
      </c>
      <c r="W3" s="28">
        <v>3.6944444179534912</v>
      </c>
      <c r="X3" s="28">
        <v>3.3333332538604736</v>
      </c>
      <c r="Y3" s="29">
        <v>100</v>
      </c>
      <c r="Z3" s="29">
        <v>95</v>
      </c>
      <c r="AA3" s="29">
        <v>97</v>
      </c>
      <c r="AB3" s="29">
        <v>90</v>
      </c>
      <c r="AC3" s="29">
        <v>100</v>
      </c>
      <c r="AD3" s="29">
        <v>100</v>
      </c>
      <c r="AE3" s="27">
        <v>19.572307927166097</v>
      </c>
      <c r="AF3" s="27">
        <v>7.9405454549195067</v>
      </c>
      <c r="AG3" s="27">
        <v>27.512853382085602</v>
      </c>
      <c r="AH3" s="27">
        <v>5.4281299242849137</v>
      </c>
      <c r="AI3" s="27">
        <v>5.4457301238088522</v>
      </c>
      <c r="AJ3" s="27">
        <v>2.8601066311255994</v>
      </c>
      <c r="AK3" s="27">
        <v>3</v>
      </c>
      <c r="AL3" s="27">
        <v>2.8189889015206653</v>
      </c>
      <c r="AM3" s="27">
        <v>2.5106463121890541</v>
      </c>
      <c r="AN3" s="27">
        <v>2.9640718830617705</v>
      </c>
      <c r="AO3" s="27">
        <v>2.5214154615289641</v>
      </c>
      <c r="AP3" s="27">
        <v>27.549089237519816</v>
      </c>
      <c r="AQ3" s="27">
        <v>5</v>
      </c>
      <c r="AR3" s="27">
        <v>0</v>
      </c>
      <c r="AS3" s="27">
        <v>4.1875913522712862</v>
      </c>
      <c r="AT3" s="27">
        <v>0</v>
      </c>
      <c r="AU3" s="27">
        <v>5</v>
      </c>
      <c r="AV3" s="27">
        <v>5</v>
      </c>
      <c r="AW3" s="27">
        <v>19.187591352271287</v>
      </c>
      <c r="AX3" s="4">
        <v>5</v>
      </c>
      <c r="AY3" s="27">
        <v>79.249533971876701</v>
      </c>
      <c r="AZ3" s="30">
        <v>10.382682117590038</v>
      </c>
      <c r="BA3" s="5">
        <v>125329.36</v>
      </c>
      <c r="BB3" s="4">
        <v>2</v>
      </c>
      <c r="BC3" s="4">
        <v>2</v>
      </c>
      <c r="BD3" s="4" t="s">
        <v>29</v>
      </c>
      <c r="BE3" s="27">
        <v>74.66867399086135</v>
      </c>
      <c r="BF3" s="28">
        <v>4.580859981015351</v>
      </c>
      <c r="BG3" s="27">
        <v>0</v>
      </c>
      <c r="BH3" s="4">
        <v>0</v>
      </c>
      <c r="BI3" s="30">
        <v>0</v>
      </c>
      <c r="BJ3" s="5">
        <v>0</v>
      </c>
    </row>
    <row r="4" spans="1:62" ht="15">
      <c r="A4" s="1">
        <v>3</v>
      </c>
      <c r="B4" s="22">
        <v>103957100</v>
      </c>
      <c r="C4" s="23">
        <v>103957100</v>
      </c>
      <c r="D4" s="24" t="s">
        <v>32</v>
      </c>
      <c r="E4" s="4" t="s">
        <v>33</v>
      </c>
      <c r="F4" s="25">
        <v>58244</v>
      </c>
      <c r="G4" s="25">
        <v>30139</v>
      </c>
      <c r="H4" s="25">
        <v>0</v>
      </c>
      <c r="I4" s="25">
        <v>30139</v>
      </c>
      <c r="J4" s="26">
        <v>0.51746102602843214</v>
      </c>
      <c r="K4" s="4" t="s">
        <v>28</v>
      </c>
      <c r="L4" s="27">
        <v>3.6772080501858331</v>
      </c>
      <c r="M4" s="27">
        <v>4.6536943251207319</v>
      </c>
      <c r="N4" s="27">
        <v>3.7606000000000002</v>
      </c>
      <c r="O4" s="27">
        <v>0.80808917330478902</v>
      </c>
      <c r="P4" s="27">
        <v>0.56559999999999999</v>
      </c>
      <c r="Q4" s="28">
        <v>8.75</v>
      </c>
      <c r="R4" s="28">
        <v>0.97222220897674561</v>
      </c>
      <c r="S4" s="28">
        <v>3.6003637313842773</v>
      </c>
      <c r="T4" s="28">
        <v>3.5620129108428955</v>
      </c>
      <c r="U4" s="28">
        <v>2.9264705181121826</v>
      </c>
      <c r="V4" s="28">
        <v>3.4600000381469727</v>
      </c>
      <c r="W4" s="28">
        <v>3.5857143402099609</v>
      </c>
      <c r="X4" s="28">
        <v>2.8125</v>
      </c>
      <c r="Y4" s="29">
        <v>100</v>
      </c>
      <c r="Z4" s="29">
        <v>95</v>
      </c>
      <c r="AA4" s="29">
        <v>91</v>
      </c>
      <c r="AB4" s="29">
        <v>100</v>
      </c>
      <c r="AC4" s="29">
        <v>100</v>
      </c>
      <c r="AD4" s="29">
        <v>99</v>
      </c>
      <c r="AE4" s="27">
        <v>11.364281465195987</v>
      </c>
      <c r="AF4" s="27">
        <v>10.421316697933404</v>
      </c>
      <c r="AG4" s="27">
        <v>21.785598163129393</v>
      </c>
      <c r="AH4" s="27">
        <v>5.229852913724466</v>
      </c>
      <c r="AI4" s="27">
        <v>5.7228650619044261</v>
      </c>
      <c r="AJ4" s="27">
        <v>2.4222349628163538</v>
      </c>
      <c r="AK4" s="27">
        <v>2.4871348069074855</v>
      </c>
      <c r="AL4" s="27">
        <v>1.5732052951272677</v>
      </c>
      <c r="AM4" s="27">
        <v>2.1458002399413401</v>
      </c>
      <c r="AN4" s="27">
        <v>2.7249947834421859</v>
      </c>
      <c r="AO4" s="27">
        <v>1.6240700167075581</v>
      </c>
      <c r="AP4" s="27">
        <v>23.930158080571086</v>
      </c>
      <c r="AQ4" s="27">
        <v>5</v>
      </c>
      <c r="AR4" s="27">
        <v>0</v>
      </c>
      <c r="AS4" s="27">
        <v>2.5627740568138604</v>
      </c>
      <c r="AT4" s="27">
        <v>5</v>
      </c>
      <c r="AU4" s="27">
        <v>5</v>
      </c>
      <c r="AV4" s="27">
        <v>4.6762119837166836</v>
      </c>
      <c r="AW4" s="27">
        <v>22.238986040530545</v>
      </c>
      <c r="AX4" s="4">
        <v>5</v>
      </c>
      <c r="AY4" s="27">
        <v>72.954742284231031</v>
      </c>
      <c r="AZ4" s="30">
        <v>9.100888417544482</v>
      </c>
      <c r="BA4" s="5">
        <v>274291.68</v>
      </c>
      <c r="BB4" s="4">
        <v>7</v>
      </c>
      <c r="BC4" s="4">
        <v>3</v>
      </c>
      <c r="BD4" s="4" t="s">
        <v>29</v>
      </c>
      <c r="BE4" s="27">
        <v>70.669158423617091</v>
      </c>
      <c r="BF4" s="28">
        <v>2.28558386072595</v>
      </c>
      <c r="BG4" s="27">
        <v>0</v>
      </c>
      <c r="BH4" s="4">
        <v>0</v>
      </c>
      <c r="BI4" s="30">
        <v>0</v>
      </c>
      <c r="BJ4" s="5">
        <v>0</v>
      </c>
    </row>
    <row r="5" spans="1:62" ht="15">
      <c r="A5" s="1">
        <v>4</v>
      </c>
      <c r="B5" s="22">
        <v>447056700</v>
      </c>
      <c r="C5" s="23">
        <v>510638900</v>
      </c>
      <c r="D5" s="24" t="s">
        <v>34</v>
      </c>
      <c r="E5" s="4" t="s">
        <v>35</v>
      </c>
      <c r="F5" s="25">
        <v>8778</v>
      </c>
      <c r="G5" s="25">
        <v>3320</v>
      </c>
      <c r="H5" s="25">
        <v>83</v>
      </c>
      <c r="I5" s="25">
        <v>3403</v>
      </c>
      <c r="J5" s="26">
        <v>0.38767372977899295</v>
      </c>
      <c r="K5" s="4" t="s">
        <v>28</v>
      </c>
      <c r="L5" s="27">
        <v>3.3708582458680181</v>
      </c>
      <c r="M5" s="27">
        <v>4.2659930239165167</v>
      </c>
      <c r="N5" s="27">
        <v>6.5000999999999998</v>
      </c>
      <c r="O5" s="27">
        <v>1.5237015071422684</v>
      </c>
      <c r="P5" s="27">
        <v>0.79659999999999997</v>
      </c>
      <c r="Q5" s="28">
        <v>8.1999998092651367</v>
      </c>
      <c r="R5" s="28">
        <v>0.89999997615814209</v>
      </c>
      <c r="S5" s="28">
        <v>3.369642972946167</v>
      </c>
      <c r="T5" s="28">
        <v>3.5166666507720947</v>
      </c>
      <c r="U5" s="28">
        <v>3.1875</v>
      </c>
      <c r="V5" s="28">
        <v>3.0833332538604736</v>
      </c>
      <c r="W5" s="28">
        <v>3.5250000953674316</v>
      </c>
      <c r="X5" s="28">
        <v>2.6875</v>
      </c>
      <c r="Y5" s="29">
        <v>100</v>
      </c>
      <c r="Z5" s="29">
        <v>100</v>
      </c>
      <c r="AA5" s="29">
        <v>96</v>
      </c>
      <c r="AB5" s="29">
        <v>97</v>
      </c>
      <c r="AC5" s="29">
        <v>91</v>
      </c>
      <c r="AD5" s="29">
        <v>93</v>
      </c>
      <c r="AE5" s="27">
        <v>20</v>
      </c>
      <c r="AF5" s="27">
        <v>14.933585651761833</v>
      </c>
      <c r="AG5" s="27">
        <v>34.933585651761831</v>
      </c>
      <c r="AH5" s="27">
        <v>4.4446780757765003</v>
      </c>
      <c r="AI5" s="27">
        <v>5.002314460722646</v>
      </c>
      <c r="AJ5" s="27">
        <v>1.7944100436335344</v>
      </c>
      <c r="AK5" s="27">
        <v>2.3674479497558698</v>
      </c>
      <c r="AL5" s="27">
        <v>2.1401966348764105</v>
      </c>
      <c r="AM5" s="27">
        <v>1.3705021523874381</v>
      </c>
      <c r="AN5" s="27">
        <v>2.5914955175188803</v>
      </c>
      <c r="AO5" s="27">
        <v>1.4087070770886441</v>
      </c>
      <c r="AP5" s="27">
        <v>21.11975191175992</v>
      </c>
      <c r="AQ5" s="27">
        <v>5</v>
      </c>
      <c r="AR5" s="27">
        <v>5</v>
      </c>
      <c r="AS5" s="27">
        <v>3.916788469695049</v>
      </c>
      <c r="AT5" s="27">
        <v>0</v>
      </c>
      <c r="AU5" s="27">
        <v>8.3785153098616616E-2</v>
      </c>
      <c r="AV5" s="27">
        <v>2.733483886016788</v>
      </c>
      <c r="AW5" s="27">
        <v>16.734057508810455</v>
      </c>
      <c r="AX5" s="4">
        <v>0</v>
      </c>
      <c r="AY5" s="27">
        <v>72.787395072332203</v>
      </c>
      <c r="AZ5" s="30">
        <v>9.0668118964178017</v>
      </c>
      <c r="BA5" s="5">
        <v>30854.36</v>
      </c>
      <c r="BB5" s="4">
        <v>8</v>
      </c>
      <c r="BC5" s="4">
        <v>4</v>
      </c>
      <c r="BD5" s="4" t="s">
        <v>29</v>
      </c>
      <c r="BE5" s="27">
        <v>79.56421577495874</v>
      </c>
      <c r="BF5" s="28">
        <v>-6.7768207238611922</v>
      </c>
      <c r="BG5" s="27">
        <v>0</v>
      </c>
      <c r="BH5" s="4">
        <v>0</v>
      </c>
      <c r="BI5" s="30">
        <v>0</v>
      </c>
      <c r="BJ5" s="5">
        <v>0</v>
      </c>
    </row>
    <row r="6" spans="1:62">
      <c r="A6" s="1">
        <v>5</v>
      </c>
      <c r="B6" s="31">
        <v>300099100</v>
      </c>
      <c r="C6" s="4">
        <v>300099100</v>
      </c>
      <c r="D6" s="4" t="s">
        <v>36</v>
      </c>
      <c r="E6" s="4" t="s">
        <v>37</v>
      </c>
      <c r="F6" s="25">
        <v>26960</v>
      </c>
      <c r="G6" s="25">
        <v>18240</v>
      </c>
      <c r="H6" s="25">
        <v>935</v>
      </c>
      <c r="I6" s="25">
        <v>19175</v>
      </c>
      <c r="J6" s="26">
        <v>0.71123887240356087</v>
      </c>
      <c r="K6" s="4" t="s">
        <v>28</v>
      </c>
      <c r="L6" s="27">
        <v>3.5269820526044362</v>
      </c>
      <c r="M6" s="27">
        <v>4.4635756636555968</v>
      </c>
      <c r="N6" s="27">
        <v>4.6310000000000002</v>
      </c>
      <c r="O6" s="27">
        <v>1.0375090172006372</v>
      </c>
      <c r="P6" s="27">
        <v>0.58620000000000005</v>
      </c>
      <c r="Q6" s="28">
        <v>6.8181819915771484</v>
      </c>
      <c r="R6" s="28">
        <v>0.69999998807907104</v>
      </c>
      <c r="S6" s="28">
        <v>3.1592261791229248</v>
      </c>
      <c r="T6" s="28">
        <v>3.1492063999176025</v>
      </c>
      <c r="U6" s="28">
        <v>3.25</v>
      </c>
      <c r="V6" s="28">
        <v>3.0416667461395264</v>
      </c>
      <c r="W6" s="28">
        <v>3.0499999523162842</v>
      </c>
      <c r="X6" s="28">
        <v>2.6875</v>
      </c>
      <c r="Y6" s="29">
        <v>100</v>
      </c>
      <c r="Z6" s="29">
        <v>100</v>
      </c>
      <c r="AA6" s="29">
        <v>90</v>
      </c>
      <c r="AB6" s="29">
        <v>100</v>
      </c>
      <c r="AC6" s="29">
        <v>100</v>
      </c>
      <c r="AD6" s="29">
        <v>98</v>
      </c>
      <c r="AE6" s="27">
        <v>20</v>
      </c>
      <c r="AF6" s="27">
        <v>10.823709513729359</v>
      </c>
      <c r="AG6" s="27">
        <v>30.823709513729359</v>
      </c>
      <c r="AH6" s="27">
        <v>2.4720086124675227</v>
      </c>
      <c r="AI6" s="27">
        <v>3.0069439768347186</v>
      </c>
      <c r="AJ6" s="27">
        <v>1.2218351809680175</v>
      </c>
      <c r="AK6" s="27">
        <v>1.3975738634640653</v>
      </c>
      <c r="AL6" s="27">
        <v>2.2759550882052615</v>
      </c>
      <c r="AM6" s="27">
        <v>1.2847394435457438</v>
      </c>
      <c r="AN6" s="27">
        <v>1.5470590664807173</v>
      </c>
      <c r="AO6" s="27">
        <v>1.4087070770886441</v>
      </c>
      <c r="AP6" s="27">
        <v>14.614822309054691</v>
      </c>
      <c r="AQ6" s="27">
        <v>5</v>
      </c>
      <c r="AR6" s="27">
        <v>5</v>
      </c>
      <c r="AS6" s="27">
        <v>2.2919711742376228</v>
      </c>
      <c r="AT6" s="27">
        <v>5</v>
      </c>
      <c r="AU6" s="27">
        <v>5</v>
      </c>
      <c r="AV6" s="27">
        <v>4.352423967433368</v>
      </c>
      <c r="AW6" s="27">
        <v>26.644395141670991</v>
      </c>
      <c r="AX6" s="4">
        <v>0</v>
      </c>
      <c r="AY6" s="27">
        <v>72.082926964455041</v>
      </c>
      <c r="AZ6" s="30">
        <v>8.9233627042337016</v>
      </c>
      <c r="BA6" s="5">
        <v>171105.48</v>
      </c>
      <c r="BB6" s="4">
        <v>9</v>
      </c>
      <c r="BC6" s="4">
        <v>5</v>
      </c>
      <c r="BD6" s="4" t="s">
        <v>29</v>
      </c>
      <c r="BE6" s="27">
        <v>61.948334666030078</v>
      </c>
      <c r="BF6" s="28">
        <v>10.134592298648968</v>
      </c>
      <c r="BG6" s="27">
        <v>0</v>
      </c>
      <c r="BH6" s="4">
        <v>0</v>
      </c>
      <c r="BI6" s="30">
        <v>0</v>
      </c>
      <c r="BJ6" s="5">
        <v>0</v>
      </c>
    </row>
    <row r="7" spans="1:62" ht="15">
      <c r="A7" s="1">
        <v>6</v>
      </c>
      <c r="B7" s="22">
        <v>700166500</v>
      </c>
      <c r="C7" s="23">
        <v>144747500</v>
      </c>
      <c r="D7" s="24" t="s">
        <v>38</v>
      </c>
      <c r="E7" s="4" t="s">
        <v>39</v>
      </c>
      <c r="F7" s="25">
        <v>33755</v>
      </c>
      <c r="G7" s="25">
        <v>25954</v>
      </c>
      <c r="H7" s="25">
        <v>102</v>
      </c>
      <c r="I7" s="25">
        <v>26056</v>
      </c>
      <c r="J7" s="26">
        <v>0.77191527181158348</v>
      </c>
      <c r="K7" s="4" t="s">
        <v>28</v>
      </c>
      <c r="L7" s="27">
        <v>3.7002022105953554</v>
      </c>
      <c r="M7" s="27">
        <v>4.6827946078211626</v>
      </c>
      <c r="N7" s="27">
        <v>3.6501000000000001</v>
      </c>
      <c r="O7" s="27">
        <v>0.77947044568293367</v>
      </c>
      <c r="P7" s="27">
        <v>0.36070000000000002</v>
      </c>
      <c r="Q7" s="28">
        <v>8.5</v>
      </c>
      <c r="R7" s="28">
        <v>0.92307692766189575</v>
      </c>
      <c r="S7" s="28">
        <v>3.6226191520690918</v>
      </c>
      <c r="T7" s="28">
        <v>3.4923610687255859</v>
      </c>
      <c r="U7" s="28">
        <v>3.5833332538604736</v>
      </c>
      <c r="V7" s="28">
        <v>3.7222223281860352</v>
      </c>
      <c r="W7" s="28">
        <v>3.403846263885498</v>
      </c>
      <c r="X7" s="28">
        <v>3.346153736114502</v>
      </c>
      <c r="Y7" s="29">
        <v>100</v>
      </c>
      <c r="Z7" s="29">
        <v>97</v>
      </c>
      <c r="AA7" s="29">
        <v>94</v>
      </c>
      <c r="AB7" s="29">
        <v>100</v>
      </c>
      <c r="AC7" s="29">
        <v>100</v>
      </c>
      <c r="AD7" s="29">
        <v>100</v>
      </c>
      <c r="AE7" s="27">
        <v>10.076478787137223</v>
      </c>
      <c r="AF7" s="27">
        <v>6.4188755349920852</v>
      </c>
      <c r="AG7" s="27">
        <v>16.495354322129309</v>
      </c>
      <c r="AH7" s="27">
        <v>4.872955383880484</v>
      </c>
      <c r="AI7" s="27">
        <v>5.2325498138892588</v>
      </c>
      <c r="AJ7" s="27">
        <v>2.4827952166375171</v>
      </c>
      <c r="AK7" s="27">
        <v>2.3032958295623773</v>
      </c>
      <c r="AL7" s="27">
        <v>3</v>
      </c>
      <c r="AM7" s="27">
        <v>2.685535752767064</v>
      </c>
      <c r="AN7" s="27">
        <v>2.3251009076775921</v>
      </c>
      <c r="AO7" s="27">
        <v>2.5435039154934413</v>
      </c>
      <c r="AP7" s="27">
        <v>25.445736819907733</v>
      </c>
      <c r="AQ7" s="27">
        <v>5</v>
      </c>
      <c r="AR7" s="27">
        <v>1.6550569328544422</v>
      </c>
      <c r="AS7" s="27">
        <v>3.3751827045425737</v>
      </c>
      <c r="AT7" s="27">
        <v>5</v>
      </c>
      <c r="AU7" s="27">
        <v>5</v>
      </c>
      <c r="AV7" s="27">
        <v>5</v>
      </c>
      <c r="AW7" s="27">
        <v>25.030239637397017</v>
      </c>
      <c r="AX7" s="4">
        <v>5</v>
      </c>
      <c r="AY7" s="27">
        <v>71.971330779434055</v>
      </c>
      <c r="AZ7" s="30">
        <v>8.9006386342394936</v>
      </c>
      <c r="BA7" s="5">
        <v>231915.04</v>
      </c>
      <c r="BB7" s="4">
        <v>10</v>
      </c>
      <c r="BC7" s="4">
        <v>6</v>
      </c>
      <c r="BD7" s="4" t="s">
        <v>29</v>
      </c>
      <c r="BE7" s="27">
        <v>63.357805516390357</v>
      </c>
      <c r="BF7" s="28">
        <v>8.613525263043698</v>
      </c>
      <c r="BG7" s="27">
        <v>0</v>
      </c>
      <c r="BH7" s="4">
        <v>0</v>
      </c>
      <c r="BI7" s="30">
        <v>0</v>
      </c>
      <c r="BJ7" s="5">
        <v>0</v>
      </c>
    </row>
    <row r="8" spans="1:62" ht="15">
      <c r="A8" s="1">
        <v>7</v>
      </c>
      <c r="B8" s="22">
        <v>124507400</v>
      </c>
      <c r="C8" s="23">
        <v>124507400</v>
      </c>
      <c r="D8" s="24" t="s">
        <v>40</v>
      </c>
      <c r="E8" s="4" t="s">
        <v>41</v>
      </c>
      <c r="F8" s="25">
        <v>38933</v>
      </c>
      <c r="G8" s="25">
        <v>30925</v>
      </c>
      <c r="H8" s="25">
        <v>631</v>
      </c>
      <c r="I8" s="25">
        <v>31556</v>
      </c>
      <c r="J8" s="26">
        <v>0.81052063801916108</v>
      </c>
      <c r="K8" s="4" t="s">
        <v>28</v>
      </c>
      <c r="L8" s="27">
        <v>3.3351175028790983</v>
      </c>
      <c r="M8" s="27">
        <v>4.2207612908861458</v>
      </c>
      <c r="N8" s="27">
        <v>3.8706999999999998</v>
      </c>
      <c r="O8" s="27">
        <v>0.91706204953072556</v>
      </c>
      <c r="P8" s="27">
        <v>0.52170000000000005</v>
      </c>
      <c r="Q8" s="28">
        <v>9.2894735336303711</v>
      </c>
      <c r="R8" s="28">
        <v>1</v>
      </c>
      <c r="S8" s="28">
        <v>3.812687873840332</v>
      </c>
      <c r="T8" s="28">
        <v>3.7193760871887207</v>
      </c>
      <c r="U8" s="28">
        <v>3.5441176891326904</v>
      </c>
      <c r="V8" s="28">
        <v>3.6666667461395264</v>
      </c>
      <c r="W8" s="28">
        <v>3.486842155456543</v>
      </c>
      <c r="X8" s="28">
        <v>3.3055555820465088</v>
      </c>
      <c r="Y8" s="29">
        <v>99</v>
      </c>
      <c r="Z8" s="29">
        <v>99</v>
      </c>
      <c r="AA8" s="29">
        <v>91</v>
      </c>
      <c r="AB8" s="29">
        <v>96</v>
      </c>
      <c r="AC8" s="29">
        <v>100</v>
      </c>
      <c r="AD8" s="29">
        <v>99</v>
      </c>
      <c r="AE8" s="27">
        <v>16.267908338263421</v>
      </c>
      <c r="AF8" s="27">
        <v>9.5637902603876555</v>
      </c>
      <c r="AG8" s="27">
        <v>25.831698598651077</v>
      </c>
      <c r="AH8" s="27">
        <v>6</v>
      </c>
      <c r="AI8" s="27">
        <v>6</v>
      </c>
      <c r="AJ8" s="27">
        <v>3</v>
      </c>
      <c r="AK8" s="27">
        <v>2.9024789605117869</v>
      </c>
      <c r="AL8" s="27">
        <v>2.9148184893782192</v>
      </c>
      <c r="AM8" s="27">
        <v>2.5711849835714431</v>
      </c>
      <c r="AN8" s="27">
        <v>2.507593346282766</v>
      </c>
      <c r="AO8" s="27">
        <v>2.4735572130679646</v>
      </c>
      <c r="AP8" s="27">
        <v>28.369632992812178</v>
      </c>
      <c r="AQ8" s="27">
        <v>1.2725240738443562</v>
      </c>
      <c r="AR8" s="27">
        <v>3.8850189776181479</v>
      </c>
      <c r="AS8" s="27">
        <v>2.5627740568138604</v>
      </c>
      <c r="AT8" s="27">
        <v>0</v>
      </c>
      <c r="AU8" s="27">
        <v>5</v>
      </c>
      <c r="AV8" s="27">
        <v>4.6762119837166836</v>
      </c>
      <c r="AW8" s="27">
        <v>17.396529091993049</v>
      </c>
      <c r="AX8" s="4">
        <v>0</v>
      </c>
      <c r="AY8" s="27">
        <v>71.597860683456304</v>
      </c>
      <c r="AZ8" s="30">
        <v>8.8245897926043959</v>
      </c>
      <c r="BA8" s="5">
        <v>278468.76</v>
      </c>
      <c r="BB8" s="4">
        <v>11</v>
      </c>
      <c r="BC8" s="4">
        <v>7</v>
      </c>
      <c r="BD8" s="4" t="s">
        <v>29</v>
      </c>
      <c r="BE8" s="27">
        <v>70.146923966599388</v>
      </c>
      <c r="BF8" s="28">
        <v>1.4509367169689256</v>
      </c>
      <c r="BG8" s="27">
        <v>0</v>
      </c>
      <c r="BH8" s="4">
        <v>0</v>
      </c>
      <c r="BI8" s="30">
        <v>0</v>
      </c>
      <c r="BJ8" s="5">
        <v>0</v>
      </c>
    </row>
    <row r="9" spans="1:62" ht="15">
      <c r="A9" s="1">
        <v>8</v>
      </c>
      <c r="B9" s="22">
        <v>28600100</v>
      </c>
      <c r="C9" s="23">
        <v>28600100</v>
      </c>
      <c r="D9" s="24" t="s">
        <v>42</v>
      </c>
      <c r="E9" s="4" t="s">
        <v>43</v>
      </c>
      <c r="F9" s="25">
        <v>23419</v>
      </c>
      <c r="G9" s="25">
        <v>16831</v>
      </c>
      <c r="H9" s="25">
        <v>0</v>
      </c>
      <c r="I9" s="25">
        <v>16831</v>
      </c>
      <c r="J9" s="26">
        <v>0.71868995260258761</v>
      </c>
      <c r="K9" s="4" t="s">
        <v>28</v>
      </c>
      <c r="L9" s="27">
        <v>3.7401050084526926</v>
      </c>
      <c r="M9" s="27">
        <v>4.7332936335523135</v>
      </c>
      <c r="N9" s="27">
        <v>4.3928000000000003</v>
      </c>
      <c r="O9" s="27">
        <v>0.92806412195966503</v>
      </c>
      <c r="P9" s="27">
        <v>0.57809999999999995</v>
      </c>
      <c r="Q9" s="28">
        <v>9.0399999618530273</v>
      </c>
      <c r="R9" s="28">
        <v>0.95833331346511841</v>
      </c>
      <c r="S9" s="28">
        <v>3.7535715103149414</v>
      </c>
      <c r="T9" s="28">
        <v>3.7311687469482422</v>
      </c>
      <c r="U9" s="28">
        <v>3.4000000953674316</v>
      </c>
      <c r="V9" s="28">
        <v>3.5648148059844971</v>
      </c>
      <c r="W9" s="28">
        <v>3.619999885559082</v>
      </c>
      <c r="X9" s="28">
        <v>3.3043477535247803</v>
      </c>
      <c r="Y9" s="29">
        <v>99</v>
      </c>
      <c r="Z9" s="29">
        <v>98</v>
      </c>
      <c r="AA9" s="29">
        <v>86</v>
      </c>
      <c r="AB9" s="29">
        <v>98</v>
      </c>
      <c r="AC9" s="29">
        <v>100</v>
      </c>
      <c r="AD9" s="29">
        <v>100</v>
      </c>
      <c r="AE9" s="27">
        <v>16.762986195161737</v>
      </c>
      <c r="AF9" s="27">
        <v>10.665487095867842</v>
      </c>
      <c r="AG9" s="27">
        <v>27.428473291029579</v>
      </c>
      <c r="AH9" s="27">
        <v>5.6438539938852426</v>
      </c>
      <c r="AI9" s="27">
        <v>5.5842975928566396</v>
      </c>
      <c r="AJ9" s="27">
        <v>2.8391357309850975</v>
      </c>
      <c r="AK9" s="27">
        <v>2.9336044906408811</v>
      </c>
      <c r="AL9" s="27">
        <v>2.6017755833454639</v>
      </c>
      <c r="AM9" s="27">
        <v>2.3615418249228002</v>
      </c>
      <c r="AN9" s="27">
        <v>2.8003822834886609</v>
      </c>
      <c r="AO9" s="27">
        <v>2.4714762410600044</v>
      </c>
      <c r="AP9" s="27">
        <v>27.23606774118479</v>
      </c>
      <c r="AQ9" s="27">
        <v>1.2725240738443562</v>
      </c>
      <c r="AR9" s="27">
        <v>2.7700379552362948</v>
      </c>
      <c r="AS9" s="27">
        <v>1.2087596439326715</v>
      </c>
      <c r="AT9" s="27">
        <v>1.5938954284864513</v>
      </c>
      <c r="AU9" s="27">
        <v>5</v>
      </c>
      <c r="AV9" s="27">
        <v>5</v>
      </c>
      <c r="AW9" s="27">
        <v>16.845217101499774</v>
      </c>
      <c r="AX9" s="4">
        <v>0</v>
      </c>
      <c r="AY9" s="27">
        <v>71.509758133714143</v>
      </c>
      <c r="AZ9" s="30">
        <v>8.8066496765813227</v>
      </c>
      <c r="BA9" s="5">
        <v>148224.72</v>
      </c>
      <c r="BB9" s="4">
        <v>12</v>
      </c>
      <c r="BC9" s="4">
        <v>8</v>
      </c>
      <c r="BD9" s="4" t="s">
        <v>29</v>
      </c>
      <c r="BE9" s="27">
        <v>70.727486800347549</v>
      </c>
      <c r="BF9" s="28">
        <v>0.78227133336659449</v>
      </c>
      <c r="BG9" s="27">
        <v>0</v>
      </c>
      <c r="BH9" s="4">
        <v>0</v>
      </c>
      <c r="BI9" s="30">
        <v>0</v>
      </c>
      <c r="BJ9" s="5">
        <v>0</v>
      </c>
    </row>
    <row r="10" spans="1:62">
      <c r="A10" s="1">
        <v>9</v>
      </c>
      <c r="B10" s="31">
        <v>413677200</v>
      </c>
      <c r="C10" s="4">
        <v>413677200</v>
      </c>
      <c r="D10" s="4" t="s">
        <v>44</v>
      </c>
      <c r="E10" s="4" t="s">
        <v>45</v>
      </c>
      <c r="F10" s="25">
        <v>49891</v>
      </c>
      <c r="G10" s="25">
        <v>29169</v>
      </c>
      <c r="H10" s="25">
        <v>2645</v>
      </c>
      <c r="I10" s="25">
        <v>31814</v>
      </c>
      <c r="J10" s="26">
        <v>0.6376701208634824</v>
      </c>
      <c r="K10" s="4" t="s">
        <v>28</v>
      </c>
      <c r="L10" s="27">
        <v>3.5940328752169286</v>
      </c>
      <c r="M10" s="27">
        <v>4.5484318992636599</v>
      </c>
      <c r="N10" s="27">
        <v>3.5882999999999998</v>
      </c>
      <c r="O10" s="27">
        <v>0.78890925036844139</v>
      </c>
      <c r="P10" s="27">
        <v>0.53639999999999999</v>
      </c>
      <c r="Q10" s="28">
        <v>8.3103446960449219</v>
      </c>
      <c r="R10" s="28">
        <v>0.89655172824859619</v>
      </c>
      <c r="S10" s="28">
        <v>3.5237698554992676</v>
      </c>
      <c r="T10" s="28">
        <v>3.5527143478393555</v>
      </c>
      <c r="U10" s="28">
        <v>3.0357143878936768</v>
      </c>
      <c r="V10" s="28">
        <v>3.4210526943206787</v>
      </c>
      <c r="W10" s="28">
        <v>3.1944444179534912</v>
      </c>
      <c r="X10" s="28">
        <v>3.3333332538604736</v>
      </c>
      <c r="Y10" s="29">
        <v>100</v>
      </c>
      <c r="Z10" s="29">
        <v>100</v>
      </c>
      <c r="AA10" s="29">
        <v>91</v>
      </c>
      <c r="AB10" s="29">
        <v>98</v>
      </c>
      <c r="AC10" s="29">
        <v>98</v>
      </c>
      <c r="AD10" s="29">
        <v>100</v>
      </c>
      <c r="AE10" s="27">
        <v>10.501211784085269</v>
      </c>
      <c r="AF10" s="27">
        <v>9.8509346483585549</v>
      </c>
      <c r="AG10" s="27">
        <v>20.352146432443824</v>
      </c>
      <c r="AH10" s="27">
        <v>4.6022053458669765</v>
      </c>
      <c r="AI10" s="27">
        <v>4.9679117981729073</v>
      </c>
      <c r="AJ10" s="27">
        <v>2.2138118271482017</v>
      </c>
      <c r="AK10" s="27">
        <v>2.4625921923636982</v>
      </c>
      <c r="AL10" s="27">
        <v>1.8104977558823725</v>
      </c>
      <c r="AM10" s="27">
        <v>2.065634421123447</v>
      </c>
      <c r="AN10" s="27">
        <v>1.8646654235928743</v>
      </c>
      <c r="AO10" s="27">
        <v>2.5214154615289641</v>
      </c>
      <c r="AP10" s="27">
        <v>22.508734225679444</v>
      </c>
      <c r="AQ10" s="27">
        <v>5</v>
      </c>
      <c r="AR10" s="27">
        <v>5</v>
      </c>
      <c r="AS10" s="27">
        <v>2.5627740568138604</v>
      </c>
      <c r="AT10" s="27">
        <v>1.5938954284864513</v>
      </c>
      <c r="AU10" s="27">
        <v>3.9075078117996926</v>
      </c>
      <c r="AV10" s="27">
        <v>5</v>
      </c>
      <c r="AW10" s="27">
        <v>23.064177297100006</v>
      </c>
      <c r="AX10" s="4">
        <v>5</v>
      </c>
      <c r="AY10" s="27">
        <v>70.925057955223267</v>
      </c>
      <c r="AZ10" s="30">
        <v>8.6875885475727088</v>
      </c>
      <c r="BA10" s="5">
        <v>276386.94</v>
      </c>
      <c r="BB10" s="4">
        <v>14</v>
      </c>
      <c r="BC10" s="4">
        <v>9</v>
      </c>
      <c r="BD10" s="4" t="s">
        <v>29</v>
      </c>
      <c r="BE10" s="27">
        <v>51.356585492216325</v>
      </c>
      <c r="BF10" s="28">
        <v>19.568472458113902</v>
      </c>
      <c r="BG10" s="27">
        <v>0</v>
      </c>
      <c r="BH10" s="4">
        <v>0</v>
      </c>
      <c r="BI10" s="30">
        <v>0</v>
      </c>
      <c r="BJ10" s="5">
        <v>0</v>
      </c>
    </row>
    <row r="11" spans="1:62" ht="15">
      <c r="A11" s="1">
        <v>10</v>
      </c>
      <c r="B11" s="22">
        <v>228687400</v>
      </c>
      <c r="C11" s="23">
        <v>228687400</v>
      </c>
      <c r="D11" s="24" t="s">
        <v>46</v>
      </c>
      <c r="E11" s="4" t="s">
        <v>47</v>
      </c>
      <c r="F11" s="25">
        <v>27653</v>
      </c>
      <c r="G11" s="25">
        <v>20820</v>
      </c>
      <c r="H11" s="25">
        <v>0</v>
      </c>
      <c r="I11" s="25">
        <v>20820</v>
      </c>
      <c r="J11" s="26">
        <v>0.75290203594546701</v>
      </c>
      <c r="K11" s="4" t="s">
        <v>28</v>
      </c>
      <c r="L11" s="27">
        <v>3.5015994423791823</v>
      </c>
      <c r="M11" s="27">
        <v>4.4314526759024169</v>
      </c>
      <c r="N11" s="27">
        <v>3.8443000000000001</v>
      </c>
      <c r="O11" s="27">
        <v>0.86750334058732792</v>
      </c>
      <c r="P11" s="27">
        <v>0.59650000000000003</v>
      </c>
      <c r="Q11" s="28">
        <v>8.4782609939575195</v>
      </c>
      <c r="R11" s="28">
        <v>0.95833331346511841</v>
      </c>
      <c r="S11" s="28">
        <v>3.5273809432983398</v>
      </c>
      <c r="T11" s="28">
        <v>3.4469199180603027</v>
      </c>
      <c r="U11" s="28">
        <v>3.4318182468414307</v>
      </c>
      <c r="V11" s="28">
        <v>3.3968253135681152</v>
      </c>
      <c r="W11" s="28">
        <v>3.46875</v>
      </c>
      <c r="X11" s="28">
        <v>2.9772727489471436</v>
      </c>
      <c r="Y11" s="29">
        <v>100</v>
      </c>
      <c r="Z11" s="29">
        <v>95</v>
      </c>
      <c r="AA11" s="29">
        <v>98</v>
      </c>
      <c r="AB11" s="29">
        <v>98</v>
      </c>
      <c r="AC11" s="29">
        <v>100</v>
      </c>
      <c r="AD11" s="29">
        <v>100</v>
      </c>
      <c r="AE11" s="27">
        <v>14.037835815762342</v>
      </c>
      <c r="AF11" s="27">
        <v>11.024905921627338</v>
      </c>
      <c r="AG11" s="27">
        <v>25.062741737389679</v>
      </c>
      <c r="AH11" s="27">
        <v>4.8419209936491852</v>
      </c>
      <c r="AI11" s="27">
        <v>5.5842975928566396</v>
      </c>
      <c r="AJ11" s="27">
        <v>2.2236381250546504</v>
      </c>
      <c r="AK11" s="27">
        <v>2.1833585183047535</v>
      </c>
      <c r="AL11" s="27">
        <v>2.6708889118557555</v>
      </c>
      <c r="AM11" s="27">
        <v>2.0157668916584233</v>
      </c>
      <c r="AN11" s="27">
        <v>2.4678120811334887</v>
      </c>
      <c r="AO11" s="27">
        <v>1.9079575653663274</v>
      </c>
      <c r="AP11" s="27">
        <v>23.895640679879225</v>
      </c>
      <c r="AQ11" s="27">
        <v>5</v>
      </c>
      <c r="AR11" s="27">
        <v>0</v>
      </c>
      <c r="AS11" s="27">
        <v>4.4583942348475247</v>
      </c>
      <c r="AT11" s="27">
        <v>1.5938954284864513</v>
      </c>
      <c r="AU11" s="27">
        <v>5</v>
      </c>
      <c r="AV11" s="27">
        <v>5</v>
      </c>
      <c r="AW11" s="27">
        <v>21.052289663333976</v>
      </c>
      <c r="AX11" s="4">
        <v>0</v>
      </c>
      <c r="AY11" s="27">
        <v>70.010672080602887</v>
      </c>
      <c r="AZ11" s="30">
        <v>8.5013942918041892</v>
      </c>
      <c r="BA11" s="5">
        <v>176999.03</v>
      </c>
      <c r="BB11" s="4">
        <v>16</v>
      </c>
      <c r="BC11" s="4">
        <v>10</v>
      </c>
      <c r="BD11" s="4" t="s">
        <v>29</v>
      </c>
      <c r="BE11" s="27">
        <v>68.882760000557539</v>
      </c>
      <c r="BF11" s="28">
        <v>1.1279120800453484</v>
      </c>
      <c r="BG11" s="27">
        <v>0</v>
      </c>
      <c r="BH11" s="4">
        <v>0</v>
      </c>
      <c r="BI11" s="30">
        <v>0</v>
      </c>
      <c r="BJ11" s="5">
        <v>0</v>
      </c>
    </row>
    <row r="12" spans="1:62">
      <c r="A12" s="1">
        <v>11</v>
      </c>
      <c r="B12" s="31">
        <v>422782400</v>
      </c>
      <c r="C12" s="4">
        <v>32677100</v>
      </c>
      <c r="D12" s="4" t="s">
        <v>48</v>
      </c>
      <c r="E12" s="4" t="s">
        <v>45</v>
      </c>
      <c r="F12" s="25">
        <v>50774</v>
      </c>
      <c r="G12" s="25">
        <v>40696</v>
      </c>
      <c r="H12" s="25">
        <v>776</v>
      </c>
      <c r="I12" s="25">
        <v>41472</v>
      </c>
      <c r="J12" s="26">
        <v>0.81679599795170754</v>
      </c>
      <c r="K12" s="4" t="s">
        <v>28</v>
      </c>
      <c r="L12" s="27">
        <v>3.4240865913529239</v>
      </c>
      <c r="M12" s="27">
        <v>4.3333562097732843</v>
      </c>
      <c r="N12" s="27">
        <v>3.7061999999999999</v>
      </c>
      <c r="O12" s="27">
        <v>0.85527240794125803</v>
      </c>
      <c r="P12" s="27">
        <v>0.3664</v>
      </c>
      <c r="Q12" s="28">
        <v>7.904761791229248</v>
      </c>
      <c r="R12" s="28">
        <v>0.85365855693817139</v>
      </c>
      <c r="S12" s="28">
        <v>3.4691307544708252</v>
      </c>
      <c r="T12" s="28">
        <v>3.2579846382141113</v>
      </c>
      <c r="U12" s="28">
        <v>2.9861111640930176</v>
      </c>
      <c r="V12" s="28">
        <v>3.5053763389587402</v>
      </c>
      <c r="W12" s="28">
        <v>3.0992064476013184</v>
      </c>
      <c r="X12" s="28">
        <v>2.9852941036224365</v>
      </c>
      <c r="Y12" s="29">
        <v>100</v>
      </c>
      <c r="Z12" s="29">
        <v>100</v>
      </c>
      <c r="AA12" s="29">
        <v>89</v>
      </c>
      <c r="AB12" s="29">
        <v>99</v>
      </c>
      <c r="AC12" s="29">
        <v>99</v>
      </c>
      <c r="AD12" s="29">
        <v>100</v>
      </c>
      <c r="AE12" s="27">
        <v>13.487460969441901</v>
      </c>
      <c r="AF12" s="27">
        <v>6.5302172364501887</v>
      </c>
      <c r="AG12" s="27">
        <v>20.017678205892089</v>
      </c>
      <c r="AH12" s="27">
        <v>4.0231991983643329</v>
      </c>
      <c r="AI12" s="27">
        <v>4.5399729326999125</v>
      </c>
      <c r="AJ12" s="27">
        <v>2.0651308440427933</v>
      </c>
      <c r="AK12" s="27">
        <v>1.6846829976654547</v>
      </c>
      <c r="AL12" s="27">
        <v>1.702752844789535</v>
      </c>
      <c r="AM12" s="27">
        <v>2.239198863624801</v>
      </c>
      <c r="AN12" s="27">
        <v>1.655254944009102</v>
      </c>
      <c r="AO12" s="27">
        <v>1.9217775855471038</v>
      </c>
      <c r="AP12" s="27">
        <v>19.831970210743034</v>
      </c>
      <c r="AQ12" s="27">
        <v>5</v>
      </c>
      <c r="AR12" s="27">
        <v>5</v>
      </c>
      <c r="AS12" s="27">
        <v>2.0211682916613851</v>
      </c>
      <c r="AT12" s="27">
        <v>3.2969477142432257</v>
      </c>
      <c r="AU12" s="27">
        <v>4.4537539058998465</v>
      </c>
      <c r="AV12" s="27">
        <v>5</v>
      </c>
      <c r="AW12" s="27">
        <v>24.771869911804458</v>
      </c>
      <c r="AX12" s="4">
        <v>5</v>
      </c>
      <c r="AY12" s="27">
        <v>69.621518328439578</v>
      </c>
      <c r="AZ12" s="30">
        <v>8.4221518239635138</v>
      </c>
      <c r="BA12" s="5">
        <v>349283.48</v>
      </c>
      <c r="BB12" s="4">
        <v>18</v>
      </c>
      <c r="BC12" s="4">
        <v>11</v>
      </c>
      <c r="BD12" s="4" t="s">
        <v>29</v>
      </c>
      <c r="BE12" s="27">
        <v>56.803999209376016</v>
      </c>
      <c r="BF12" s="28">
        <v>12.817519116617035</v>
      </c>
      <c r="BG12" s="27">
        <v>0</v>
      </c>
      <c r="BH12" s="4">
        <v>0</v>
      </c>
      <c r="BI12" s="30">
        <v>0</v>
      </c>
      <c r="BJ12" s="5">
        <v>0</v>
      </c>
    </row>
    <row r="13" spans="1:62" ht="15">
      <c r="A13" s="1">
        <v>12</v>
      </c>
      <c r="B13" s="22">
        <v>424420600</v>
      </c>
      <c r="C13" s="23">
        <v>423180500</v>
      </c>
      <c r="D13" s="24" t="s">
        <v>49</v>
      </c>
      <c r="E13" s="4" t="s">
        <v>45</v>
      </c>
      <c r="F13" s="25">
        <v>46986</v>
      </c>
      <c r="G13" s="25">
        <v>43038</v>
      </c>
      <c r="H13" s="25">
        <v>1823</v>
      </c>
      <c r="I13" s="25">
        <v>44861</v>
      </c>
      <c r="J13" s="26">
        <v>0.95477376239730982</v>
      </c>
      <c r="K13" s="4" t="s">
        <v>28</v>
      </c>
      <c r="L13" s="27">
        <v>3.1129001329421464</v>
      </c>
      <c r="M13" s="27">
        <v>3.9395338761450667</v>
      </c>
      <c r="N13" s="27">
        <v>3.1934999999999998</v>
      </c>
      <c r="O13" s="27">
        <v>0.81062889681885919</v>
      </c>
      <c r="P13" s="27">
        <v>0.77500000000000002</v>
      </c>
      <c r="Q13" s="28">
        <v>7</v>
      </c>
      <c r="R13" s="28">
        <v>0.69999998807907104</v>
      </c>
      <c r="S13" s="28">
        <v>3.4685065746307373</v>
      </c>
      <c r="T13" s="28">
        <v>3.2666530609130859</v>
      </c>
      <c r="U13" s="28">
        <v>2.9333333969116211</v>
      </c>
      <c r="V13" s="28">
        <v>3.1884057521820068</v>
      </c>
      <c r="W13" s="28">
        <v>3.0201148986816406</v>
      </c>
      <c r="X13" s="28">
        <v>2.9000000953674316</v>
      </c>
      <c r="Y13" s="29">
        <v>99</v>
      </c>
      <c r="Z13" s="29">
        <v>98</v>
      </c>
      <c r="AA13" s="29">
        <v>97</v>
      </c>
      <c r="AB13" s="29">
        <v>100</v>
      </c>
      <c r="AC13" s="29">
        <v>99</v>
      </c>
      <c r="AD13" s="29">
        <v>100</v>
      </c>
      <c r="AE13" s="27">
        <v>11.478565467831052</v>
      </c>
      <c r="AF13" s="27">
        <v>14.511659204131123</v>
      </c>
      <c r="AG13" s="27">
        <v>25.990224671962174</v>
      </c>
      <c r="AH13" s="27">
        <v>2.7315702048165944</v>
      </c>
      <c r="AI13" s="27">
        <v>3.0069439768347186</v>
      </c>
      <c r="AJ13" s="27">
        <v>2.0634323594317356</v>
      </c>
      <c r="AK13" s="27">
        <v>1.7075624207464788</v>
      </c>
      <c r="AL13" s="27">
        <v>1.5881123961063897</v>
      </c>
      <c r="AM13" s="27">
        <v>1.5867742273395886</v>
      </c>
      <c r="AN13" s="27">
        <v>1.4813474244657141</v>
      </c>
      <c r="AO13" s="27">
        <v>1.7748242387496815</v>
      </c>
      <c r="AP13" s="27">
        <v>15.940567248490902</v>
      </c>
      <c r="AQ13" s="27">
        <v>1.2725240738443562</v>
      </c>
      <c r="AR13" s="27">
        <v>2.7700379552362948</v>
      </c>
      <c r="AS13" s="27">
        <v>4.1875913522712862</v>
      </c>
      <c r="AT13" s="27">
        <v>5</v>
      </c>
      <c r="AU13" s="27">
        <v>4.4537539058998465</v>
      </c>
      <c r="AV13" s="27">
        <v>5</v>
      </c>
      <c r="AW13" s="27">
        <v>22.683907287251785</v>
      </c>
      <c r="AX13" s="4">
        <v>5</v>
      </c>
      <c r="AY13" s="27">
        <v>69.614699207704859</v>
      </c>
      <c r="AZ13" s="30">
        <v>8.4207632623666662</v>
      </c>
      <c r="BA13" s="5">
        <v>377763.86</v>
      </c>
      <c r="BB13" s="4">
        <v>19</v>
      </c>
      <c r="BC13" s="4">
        <v>12</v>
      </c>
      <c r="BD13" s="4" t="s">
        <v>29</v>
      </c>
      <c r="BE13" s="27">
        <v>67.297322246094353</v>
      </c>
      <c r="BF13" s="28">
        <v>2.3173769591639797</v>
      </c>
      <c r="BG13" s="27">
        <v>0</v>
      </c>
      <c r="BH13" s="4">
        <v>0</v>
      </c>
      <c r="BI13" s="30">
        <v>0</v>
      </c>
      <c r="BJ13" s="5">
        <v>0</v>
      </c>
    </row>
    <row r="14" spans="1:62" ht="15">
      <c r="A14" s="1">
        <v>13</v>
      </c>
      <c r="B14" s="22">
        <v>882348100</v>
      </c>
      <c r="C14" s="23">
        <v>200238800</v>
      </c>
      <c r="D14" s="24" t="s">
        <v>50</v>
      </c>
      <c r="E14" s="4" t="s">
        <v>31</v>
      </c>
      <c r="F14" s="25">
        <v>26521</v>
      </c>
      <c r="G14" s="25">
        <v>17147</v>
      </c>
      <c r="H14" s="25">
        <v>66</v>
      </c>
      <c r="I14" s="25">
        <v>17213</v>
      </c>
      <c r="J14" s="26">
        <v>0.64903284189887256</v>
      </c>
      <c r="K14" s="4" t="s">
        <v>28</v>
      </c>
      <c r="L14" s="27">
        <v>3.9791708196996378</v>
      </c>
      <c r="M14" s="27">
        <v>5.035843610041697</v>
      </c>
      <c r="N14" s="27">
        <v>4.2912999999999997</v>
      </c>
      <c r="O14" s="27">
        <v>0.85215116518768685</v>
      </c>
      <c r="P14" s="27">
        <v>0.50670000000000004</v>
      </c>
      <c r="Q14" s="28">
        <v>8.5217390060424805</v>
      </c>
      <c r="R14" s="28">
        <v>0.95833331346511841</v>
      </c>
      <c r="S14" s="28">
        <v>3.38417649269104</v>
      </c>
      <c r="T14" s="28">
        <v>3.6142022609710693</v>
      </c>
      <c r="U14" s="28">
        <v>3.0714285373687744</v>
      </c>
      <c r="V14" s="28">
        <v>3.3596491813659668</v>
      </c>
      <c r="W14" s="28">
        <v>3.4625000953674316</v>
      </c>
      <c r="X14" s="28">
        <v>3.1136362552642822</v>
      </c>
      <c r="Y14" s="29">
        <v>100</v>
      </c>
      <c r="Z14" s="29">
        <v>98</v>
      </c>
      <c r="AA14" s="29">
        <v>87</v>
      </c>
      <c r="AB14" s="29">
        <v>100</v>
      </c>
      <c r="AC14" s="29">
        <v>100</v>
      </c>
      <c r="AD14" s="29">
        <v>98</v>
      </c>
      <c r="AE14" s="27">
        <v>13.347009415129934</v>
      </c>
      <c r="AF14" s="27">
        <v>9.27078578286633</v>
      </c>
      <c r="AG14" s="27">
        <v>22.617795197996266</v>
      </c>
      <c r="AH14" s="27">
        <v>4.9039897741117828</v>
      </c>
      <c r="AI14" s="27">
        <v>5.5842975928566396</v>
      </c>
      <c r="AJ14" s="27">
        <v>1.8339578759180508</v>
      </c>
      <c r="AK14" s="27">
        <v>2.6248833066486701</v>
      </c>
      <c r="AL14" s="27">
        <v>1.888073718997487</v>
      </c>
      <c r="AM14" s="27">
        <v>1.9392467805114477</v>
      </c>
      <c r="AN14" s="27">
        <v>2.454069710085268</v>
      </c>
      <c r="AO14" s="27">
        <v>2.1428987299839384</v>
      </c>
      <c r="AP14" s="27">
        <v>23.371417489113281</v>
      </c>
      <c r="AQ14" s="27">
        <v>5</v>
      </c>
      <c r="AR14" s="27">
        <v>2.7700379552362948</v>
      </c>
      <c r="AS14" s="27">
        <v>1.4795625265089094</v>
      </c>
      <c r="AT14" s="27">
        <v>5</v>
      </c>
      <c r="AU14" s="27">
        <v>5</v>
      </c>
      <c r="AV14" s="27">
        <v>4.352423967433368</v>
      </c>
      <c r="AW14" s="27">
        <v>23.602024449178572</v>
      </c>
      <c r="AX14" s="4">
        <v>0</v>
      </c>
      <c r="AY14" s="27">
        <v>69.591237136288115</v>
      </c>
      <c r="AZ14" s="30">
        <v>8.4159857356709029</v>
      </c>
      <c r="BA14" s="5">
        <v>144864.35999999999</v>
      </c>
      <c r="BB14" s="4">
        <v>20</v>
      </c>
      <c r="BC14" s="4">
        <v>13</v>
      </c>
      <c r="BD14" s="4" t="s">
        <v>29</v>
      </c>
      <c r="BE14" s="27">
        <v>52.28029044038049</v>
      </c>
      <c r="BF14" s="28">
        <v>17.31094669613163</v>
      </c>
      <c r="BG14" s="27">
        <v>0</v>
      </c>
      <c r="BH14" s="4">
        <v>0</v>
      </c>
      <c r="BI14" s="30">
        <v>0</v>
      </c>
      <c r="BJ14" s="5">
        <v>0</v>
      </c>
    </row>
    <row r="15" spans="1:62" ht="15">
      <c r="A15" s="1">
        <v>14</v>
      </c>
      <c r="B15" s="22">
        <v>21767100</v>
      </c>
      <c r="C15" s="23">
        <v>21767100</v>
      </c>
      <c r="D15" s="24" t="s">
        <v>51</v>
      </c>
      <c r="E15" s="4" t="s">
        <v>52</v>
      </c>
      <c r="F15" s="25">
        <v>41145</v>
      </c>
      <c r="G15" s="25">
        <v>19277</v>
      </c>
      <c r="H15" s="25">
        <v>1129</v>
      </c>
      <c r="I15" s="25">
        <v>20406</v>
      </c>
      <c r="J15" s="26">
        <v>0.49595333576376233</v>
      </c>
      <c r="K15" s="4" t="s">
        <v>28</v>
      </c>
      <c r="L15" s="27">
        <v>3.453924881415888</v>
      </c>
      <c r="M15" s="27">
        <v>4.3711180876007587</v>
      </c>
      <c r="N15" s="27">
        <v>4.1153000000000004</v>
      </c>
      <c r="O15" s="27">
        <v>0.94147536569043533</v>
      </c>
      <c r="P15" s="27">
        <v>0.47289999999999999</v>
      </c>
      <c r="Q15" s="28">
        <v>8.3333330154418945</v>
      </c>
      <c r="R15" s="28">
        <v>0.90909093618392944</v>
      </c>
      <c r="S15" s="28">
        <v>3.4199135303497314</v>
      </c>
      <c r="T15" s="28">
        <v>3.3186852931976318</v>
      </c>
      <c r="U15" s="28">
        <v>2.9655172824859619</v>
      </c>
      <c r="V15" s="28">
        <v>3.2839505672454834</v>
      </c>
      <c r="W15" s="28">
        <v>3.3359375</v>
      </c>
      <c r="X15" s="28">
        <v>2.730769157409668</v>
      </c>
      <c r="Y15" s="29">
        <v>99</v>
      </c>
      <c r="Z15" s="29">
        <v>97</v>
      </c>
      <c r="AA15" s="29">
        <v>95</v>
      </c>
      <c r="AB15" s="29">
        <v>100</v>
      </c>
      <c r="AC15" s="29">
        <v>98</v>
      </c>
      <c r="AD15" s="29">
        <v>91</v>
      </c>
      <c r="AE15" s="27">
        <v>17.36647338791154</v>
      </c>
      <c r="AF15" s="27">
        <v>8.6105490268516061</v>
      </c>
      <c r="AG15" s="27">
        <v>25.977022414763148</v>
      </c>
      <c r="AH15" s="27">
        <v>4.6350232434991527</v>
      </c>
      <c r="AI15" s="27">
        <v>5.0930136326570441</v>
      </c>
      <c r="AJ15" s="27">
        <v>1.9312035807769825</v>
      </c>
      <c r="AK15" s="27">
        <v>1.8448962238649012</v>
      </c>
      <c r="AL15" s="27">
        <v>1.6580201485493533</v>
      </c>
      <c r="AM15" s="27">
        <v>1.7834353492771722</v>
      </c>
      <c r="AN15" s="27">
        <v>2.175782240337063</v>
      </c>
      <c r="AO15" s="27">
        <v>1.4832556605652811</v>
      </c>
      <c r="AP15" s="27">
        <v>20.604630079526949</v>
      </c>
      <c r="AQ15" s="27">
        <v>1.2725240738443562</v>
      </c>
      <c r="AR15" s="27">
        <v>1.6550569328544422</v>
      </c>
      <c r="AS15" s="27">
        <v>3.6459855871188114</v>
      </c>
      <c r="AT15" s="27">
        <v>5</v>
      </c>
      <c r="AU15" s="27">
        <v>3.9075078117996926</v>
      </c>
      <c r="AV15" s="27">
        <v>2.0859078534501561</v>
      </c>
      <c r="AW15" s="27">
        <v>17.566982259067458</v>
      </c>
      <c r="AX15" s="4">
        <v>5</v>
      </c>
      <c r="AY15" s="27">
        <v>69.148634753357555</v>
      </c>
      <c r="AZ15" s="30">
        <v>8.3258596482295992</v>
      </c>
      <c r="BA15" s="5">
        <v>169897.49</v>
      </c>
      <c r="BB15" s="4">
        <v>22</v>
      </c>
      <c r="BC15" s="4">
        <v>14</v>
      </c>
      <c r="BD15" s="4" t="s">
        <v>29</v>
      </c>
      <c r="BE15" s="27">
        <v>60.580186966553782</v>
      </c>
      <c r="BF15" s="28">
        <v>8.5684477829187813</v>
      </c>
      <c r="BG15" s="27">
        <v>0</v>
      </c>
      <c r="BH15" s="4">
        <v>0</v>
      </c>
      <c r="BI15" s="30">
        <v>0</v>
      </c>
      <c r="BJ15" s="5">
        <v>0</v>
      </c>
    </row>
    <row r="16" spans="1:62">
      <c r="A16" s="1">
        <v>15</v>
      </c>
      <c r="B16" s="31">
        <v>421520600</v>
      </c>
      <c r="C16" s="4">
        <v>421520600</v>
      </c>
      <c r="D16" s="4" t="s">
        <v>53</v>
      </c>
      <c r="E16" s="4" t="s">
        <v>41</v>
      </c>
      <c r="F16" s="25">
        <v>26070</v>
      </c>
      <c r="G16" s="25">
        <v>15571</v>
      </c>
      <c r="H16" s="25">
        <v>0</v>
      </c>
      <c r="I16" s="25">
        <v>15571</v>
      </c>
      <c r="J16" s="26">
        <v>0.59727656309934796</v>
      </c>
      <c r="K16" s="4" t="s">
        <v>28</v>
      </c>
      <c r="L16" s="27">
        <v>3.5100205155447624</v>
      </c>
      <c r="M16" s="27">
        <v>4.4421099734681899</v>
      </c>
      <c r="N16" s="27">
        <v>4.8537999999999997</v>
      </c>
      <c r="O16" s="27">
        <v>1.0926789361341231</v>
      </c>
      <c r="P16" s="27">
        <v>0.314</v>
      </c>
      <c r="Q16" s="28">
        <v>8.8888893127441406</v>
      </c>
      <c r="R16" s="28">
        <v>0.96296298503875732</v>
      </c>
      <c r="S16" s="28">
        <v>3.6116070747375488</v>
      </c>
      <c r="T16" s="28">
        <v>3.6698908805847168</v>
      </c>
      <c r="U16" s="28">
        <v>3.5454545021057129</v>
      </c>
      <c r="V16" s="28">
        <v>3.6140351295471191</v>
      </c>
      <c r="W16" s="28">
        <v>3.5370371341705322</v>
      </c>
      <c r="X16" s="28">
        <v>3.0652174949645996</v>
      </c>
      <c r="Y16" s="29">
        <v>99</v>
      </c>
      <c r="Z16" s="29">
        <v>95</v>
      </c>
      <c r="AA16" s="29">
        <v>96</v>
      </c>
      <c r="AB16" s="29">
        <v>94</v>
      </c>
      <c r="AC16" s="29">
        <v>100</v>
      </c>
      <c r="AD16" s="29">
        <v>100</v>
      </c>
      <c r="AE16" s="27">
        <v>20</v>
      </c>
      <c r="AF16" s="27">
        <v>5.5066549283090209</v>
      </c>
      <c r="AG16" s="27">
        <v>25.506654928309022</v>
      </c>
      <c r="AH16" s="27">
        <v>5.4281299242849137</v>
      </c>
      <c r="AI16" s="27">
        <v>5.6304871456504211</v>
      </c>
      <c r="AJ16" s="27">
        <v>2.4528297440570972</v>
      </c>
      <c r="AK16" s="27">
        <v>2.7718677735101638</v>
      </c>
      <c r="AL16" s="27">
        <v>2.9177222279639388</v>
      </c>
      <c r="AM16" s="27">
        <v>2.4628526500840113</v>
      </c>
      <c r="AN16" s="27">
        <v>2.6179627139448933</v>
      </c>
      <c r="AO16" s="27">
        <v>2.0594778775771925</v>
      </c>
      <c r="AP16" s="27">
        <v>26.341330057072632</v>
      </c>
      <c r="AQ16" s="27">
        <v>1.2725240738443562</v>
      </c>
      <c r="AR16" s="27">
        <v>0</v>
      </c>
      <c r="AS16" s="27">
        <v>3.916788469695049</v>
      </c>
      <c r="AT16" s="27">
        <v>0</v>
      </c>
      <c r="AU16" s="27">
        <v>5</v>
      </c>
      <c r="AV16" s="27">
        <v>5</v>
      </c>
      <c r="AW16" s="27">
        <v>15.189312543539405</v>
      </c>
      <c r="AX16" s="4">
        <v>2</v>
      </c>
      <c r="AY16" s="27">
        <v>69.037297528921059</v>
      </c>
      <c r="AZ16" s="30">
        <v>8.3031883097731818</v>
      </c>
      <c r="BA16" s="5">
        <v>129288.95</v>
      </c>
      <c r="BB16" s="4">
        <v>23</v>
      </c>
      <c r="BC16" s="4">
        <v>15</v>
      </c>
      <c r="BD16" s="4" t="s">
        <v>29</v>
      </c>
      <c r="BE16" s="27">
        <v>73.597493165159108</v>
      </c>
      <c r="BF16" s="28">
        <v>-4.5601956362380491</v>
      </c>
      <c r="BG16" s="27">
        <v>0</v>
      </c>
      <c r="BH16" s="4">
        <v>0</v>
      </c>
      <c r="BI16" s="30">
        <v>0</v>
      </c>
      <c r="BJ16" s="5">
        <v>0</v>
      </c>
    </row>
    <row r="17" spans="1:62">
      <c r="A17" s="1">
        <v>16</v>
      </c>
      <c r="B17" s="31">
        <v>405259500</v>
      </c>
      <c r="C17" s="4">
        <v>405259500</v>
      </c>
      <c r="D17" s="4" t="s">
        <v>54</v>
      </c>
      <c r="E17" s="32" t="s">
        <v>55</v>
      </c>
      <c r="F17" s="25">
        <v>19719</v>
      </c>
      <c r="G17" s="25">
        <v>11359</v>
      </c>
      <c r="H17" s="25">
        <v>0</v>
      </c>
      <c r="I17" s="25">
        <v>11359</v>
      </c>
      <c r="J17" s="26">
        <v>0.57604340990922465</v>
      </c>
      <c r="K17" s="4" t="s">
        <v>28</v>
      </c>
      <c r="L17" s="27">
        <v>3.4610728661885379</v>
      </c>
      <c r="M17" s="27">
        <v>4.3801642268777705</v>
      </c>
      <c r="N17" s="27">
        <v>3.7412999999999998</v>
      </c>
      <c r="O17" s="27">
        <v>0.85414605622375028</v>
      </c>
      <c r="P17" s="27">
        <v>0.32929999999999998</v>
      </c>
      <c r="Q17" s="28">
        <v>8.8000001907348633</v>
      </c>
      <c r="R17" s="28">
        <v>1</v>
      </c>
      <c r="S17" s="28">
        <v>3.6875</v>
      </c>
      <c r="T17" s="28">
        <v>3.6615645885467529</v>
      </c>
      <c r="U17" s="28">
        <v>3.5666666030883789</v>
      </c>
      <c r="V17" s="28">
        <v>3.4583332538604736</v>
      </c>
      <c r="W17" s="28">
        <v>3.5833332538604736</v>
      </c>
      <c r="X17" s="28">
        <v>3.5666666030883789</v>
      </c>
      <c r="Y17" s="29">
        <v>100</v>
      </c>
      <c r="Z17" s="29">
        <v>90</v>
      </c>
      <c r="AA17" s="29">
        <v>94</v>
      </c>
      <c r="AB17" s="29">
        <v>98</v>
      </c>
      <c r="AC17" s="29">
        <v>100</v>
      </c>
      <c r="AD17" s="29">
        <v>100</v>
      </c>
      <c r="AE17" s="27">
        <v>13.436776718995533</v>
      </c>
      <c r="AF17" s="27">
        <v>5.8055194953807741</v>
      </c>
      <c r="AG17" s="27">
        <v>19.242296214376307</v>
      </c>
      <c r="AH17" s="27">
        <v>5.3012326919844686</v>
      </c>
      <c r="AI17" s="27">
        <v>6</v>
      </c>
      <c r="AJ17" s="27">
        <v>2.6593454905898359</v>
      </c>
      <c r="AK17" s="27">
        <v>2.749891369630451</v>
      </c>
      <c r="AL17" s="27">
        <v>2.9637977803041333</v>
      </c>
      <c r="AM17" s="27">
        <v>2.1423694764028576</v>
      </c>
      <c r="AN17" s="27">
        <v>2.7197592200158267</v>
      </c>
      <c r="AO17" s="27">
        <v>2.9234263095357509</v>
      </c>
      <c r="AP17" s="27">
        <v>27.459822338463326</v>
      </c>
      <c r="AQ17" s="27">
        <v>5</v>
      </c>
      <c r="AR17" s="27">
        <v>0</v>
      </c>
      <c r="AS17" s="27">
        <v>3.3751827045425737</v>
      </c>
      <c r="AT17" s="27">
        <v>1.5938954284864513</v>
      </c>
      <c r="AU17" s="27">
        <v>5</v>
      </c>
      <c r="AV17" s="27">
        <v>5</v>
      </c>
      <c r="AW17" s="27">
        <v>19.969078133029026</v>
      </c>
      <c r="AX17" s="4">
        <v>2</v>
      </c>
      <c r="AY17" s="27">
        <v>68.671196685868665</v>
      </c>
      <c r="AZ17" s="30">
        <v>8.2286400518654705</v>
      </c>
      <c r="BA17" s="5">
        <v>93469.119999999995</v>
      </c>
      <c r="BB17" s="4">
        <v>24</v>
      </c>
      <c r="BC17" s="4">
        <v>16</v>
      </c>
      <c r="BD17" s="4" t="s">
        <v>29</v>
      </c>
      <c r="BE17" s="27">
        <v>71.106013885040596</v>
      </c>
      <c r="BF17" s="28">
        <v>-2.4348171991719312</v>
      </c>
      <c r="BG17" s="27">
        <v>0</v>
      </c>
      <c r="BH17" s="4">
        <v>0</v>
      </c>
      <c r="BI17" s="30">
        <v>0</v>
      </c>
      <c r="BJ17" s="5">
        <v>0</v>
      </c>
    </row>
    <row r="18" spans="1:62">
      <c r="A18" s="1">
        <v>17</v>
      </c>
      <c r="B18" s="31">
        <v>700095200</v>
      </c>
      <c r="C18" s="4">
        <v>416653100</v>
      </c>
      <c r="D18" s="4" t="s">
        <v>56</v>
      </c>
      <c r="E18" s="4" t="s">
        <v>43</v>
      </c>
      <c r="F18" s="25">
        <v>37480</v>
      </c>
      <c r="G18" s="25">
        <v>25134</v>
      </c>
      <c r="H18" s="25">
        <v>170</v>
      </c>
      <c r="I18" s="25">
        <v>25304</v>
      </c>
      <c r="J18" s="26">
        <v>0.67513340448239056</v>
      </c>
      <c r="K18" s="4" t="s">
        <v>28</v>
      </c>
      <c r="L18" s="27">
        <v>3.3171067764687026</v>
      </c>
      <c r="M18" s="27">
        <v>4.1979677980667436</v>
      </c>
      <c r="N18" s="27">
        <v>3.1873999999999998</v>
      </c>
      <c r="O18" s="27">
        <v>0.75927214150329303</v>
      </c>
      <c r="P18" s="27">
        <v>0.45</v>
      </c>
      <c r="Q18" s="28">
        <v>8.3703699111938477</v>
      </c>
      <c r="R18" s="28">
        <v>0.92592591047286987</v>
      </c>
      <c r="S18" s="28">
        <v>3.6660053730010986</v>
      </c>
      <c r="T18" s="28">
        <v>3.6140589714050293</v>
      </c>
      <c r="U18" s="28">
        <v>3.2200000286102295</v>
      </c>
      <c r="V18" s="28">
        <v>3.4393939971923828</v>
      </c>
      <c r="W18" s="28">
        <v>3.3703703880310059</v>
      </c>
      <c r="X18" s="28">
        <v>2.940000057220459</v>
      </c>
      <c r="Y18" s="29">
        <v>99</v>
      </c>
      <c r="Z18" s="29">
        <v>100</v>
      </c>
      <c r="AA18" s="29">
        <v>96</v>
      </c>
      <c r="AB18" s="29">
        <v>100</v>
      </c>
      <c r="AC18" s="29">
        <v>99</v>
      </c>
      <c r="AD18" s="29">
        <v>99</v>
      </c>
      <c r="AE18" s="27">
        <v>9.1675833757660161</v>
      </c>
      <c r="AF18" s="27">
        <v>8.1632288578357137</v>
      </c>
      <c r="AG18" s="27">
        <v>17.33081223360173</v>
      </c>
      <c r="AH18" s="27">
        <v>4.6878967499269972</v>
      </c>
      <c r="AI18" s="27">
        <v>5.2609736966340632</v>
      </c>
      <c r="AJ18" s="27">
        <v>2.6008554676295916</v>
      </c>
      <c r="AK18" s="27">
        <v>2.6245051083629645</v>
      </c>
      <c r="AL18" s="27">
        <v>2.210791092752701</v>
      </c>
      <c r="AM18" s="27">
        <v>2.1033865607675502</v>
      </c>
      <c r="AN18" s="27">
        <v>2.251493719375977</v>
      </c>
      <c r="AO18" s="27">
        <v>1.8437403137041808</v>
      </c>
      <c r="AP18" s="27">
        <v>23.583642709154024</v>
      </c>
      <c r="AQ18" s="27">
        <v>1.2725240738443562</v>
      </c>
      <c r="AR18" s="27">
        <v>5</v>
      </c>
      <c r="AS18" s="27">
        <v>3.916788469695049</v>
      </c>
      <c r="AT18" s="27">
        <v>5</v>
      </c>
      <c r="AU18" s="27">
        <v>4.4537539058998465</v>
      </c>
      <c r="AV18" s="27">
        <v>4.6762119837166836</v>
      </c>
      <c r="AW18" s="27">
        <v>24.319278433155937</v>
      </c>
      <c r="AX18" s="4">
        <v>2</v>
      </c>
      <c r="AY18" s="27">
        <v>67.233733375911697</v>
      </c>
      <c r="AZ18" s="30">
        <v>7.9359327620649713</v>
      </c>
      <c r="BA18" s="5">
        <v>200810.84</v>
      </c>
      <c r="BB18" s="4">
        <v>26</v>
      </c>
      <c r="BC18" s="4">
        <v>17</v>
      </c>
      <c r="BD18" s="4" t="s">
        <v>29</v>
      </c>
      <c r="BE18" s="27">
        <v>52.356156856568845</v>
      </c>
      <c r="BF18" s="28">
        <v>14.877576517008322</v>
      </c>
      <c r="BG18" s="27">
        <v>0</v>
      </c>
      <c r="BH18" s="4">
        <v>0</v>
      </c>
      <c r="BI18" s="30">
        <v>0</v>
      </c>
      <c r="BJ18" s="5">
        <v>0</v>
      </c>
    </row>
    <row r="19" spans="1:62" ht="15">
      <c r="A19" s="1">
        <v>18</v>
      </c>
      <c r="B19" s="22">
        <v>413976300</v>
      </c>
      <c r="C19" s="23">
        <v>410665200</v>
      </c>
      <c r="D19" s="24" t="s">
        <v>57</v>
      </c>
      <c r="E19" s="4" t="s">
        <v>58</v>
      </c>
      <c r="F19" s="25">
        <v>39365</v>
      </c>
      <c r="G19" s="25">
        <v>25167</v>
      </c>
      <c r="H19" s="25">
        <v>106</v>
      </c>
      <c r="I19" s="25">
        <v>25273</v>
      </c>
      <c r="J19" s="26">
        <v>0.64201702019560525</v>
      </c>
      <c r="K19" s="4" t="s">
        <v>28</v>
      </c>
      <c r="L19" s="27">
        <v>3.4231888879601002</v>
      </c>
      <c r="M19" s="27">
        <v>4.3322201203467934</v>
      </c>
      <c r="N19" s="27">
        <v>3.4237000000000002</v>
      </c>
      <c r="O19" s="27">
        <v>0.79028763656772216</v>
      </c>
      <c r="P19" s="27">
        <v>0.50570000000000004</v>
      </c>
      <c r="Q19" s="28">
        <v>7.5500001907348633</v>
      </c>
      <c r="R19" s="28">
        <v>0.85000002384185791</v>
      </c>
      <c r="S19" s="28">
        <v>3.4114582538604736</v>
      </c>
      <c r="T19" s="28">
        <v>3.3059523105621338</v>
      </c>
      <c r="U19" s="28">
        <v>3.0277776718139648</v>
      </c>
      <c r="V19" s="28">
        <v>3.2777776718139648</v>
      </c>
      <c r="W19" s="28">
        <v>3.2045454978942871</v>
      </c>
      <c r="X19" s="28">
        <v>2.7857143878936768</v>
      </c>
      <c r="Y19" s="29">
        <v>100</v>
      </c>
      <c r="Z19" s="29">
        <v>100</v>
      </c>
      <c r="AA19" s="29">
        <v>95</v>
      </c>
      <c r="AB19" s="29">
        <v>100</v>
      </c>
      <c r="AC19" s="29">
        <v>100</v>
      </c>
      <c r="AD19" s="29">
        <v>100</v>
      </c>
      <c r="AE19" s="27">
        <v>10.563237233374545</v>
      </c>
      <c r="AF19" s="27">
        <v>9.2512521510315757</v>
      </c>
      <c r="AG19" s="27">
        <v>19.814489384406123</v>
      </c>
      <c r="AH19" s="27">
        <v>3.5167450427645601</v>
      </c>
      <c r="AI19" s="27">
        <v>4.5034722857507496</v>
      </c>
      <c r="AJ19" s="27">
        <v>1.9081955371381145</v>
      </c>
      <c r="AK19" s="27">
        <v>1.8112888068159663</v>
      </c>
      <c r="AL19" s="27">
        <v>1.7932581350905019</v>
      </c>
      <c r="AM19" s="27">
        <v>1.7707295992020968</v>
      </c>
      <c r="AN19" s="27">
        <v>1.8868758086619195</v>
      </c>
      <c r="AO19" s="27">
        <v>1.5779209914058803</v>
      </c>
      <c r="AP19" s="27">
        <v>18.768486206829788</v>
      </c>
      <c r="AQ19" s="27">
        <v>5</v>
      </c>
      <c r="AR19" s="27">
        <v>5</v>
      </c>
      <c r="AS19" s="27">
        <v>3.6459855871188114</v>
      </c>
      <c r="AT19" s="27">
        <v>5</v>
      </c>
      <c r="AU19" s="27">
        <v>5</v>
      </c>
      <c r="AV19" s="27">
        <v>5</v>
      </c>
      <c r="AW19" s="27">
        <v>28.645985587118812</v>
      </c>
      <c r="AX19" s="4">
        <v>0</v>
      </c>
      <c r="AY19" s="27">
        <v>67.228961178354723</v>
      </c>
      <c r="AZ19" s="30">
        <v>7.9349610106445221</v>
      </c>
      <c r="BA19" s="5">
        <v>200540.27</v>
      </c>
      <c r="BB19" s="4">
        <v>27</v>
      </c>
      <c r="BC19" s="4">
        <v>18</v>
      </c>
      <c r="BD19" s="4" t="s">
        <v>29</v>
      </c>
      <c r="BE19" s="27">
        <v>59.315187408561002</v>
      </c>
      <c r="BF19" s="28">
        <v>7.9137737697937212</v>
      </c>
      <c r="BG19" s="27">
        <v>0</v>
      </c>
      <c r="BH19" s="4">
        <v>0</v>
      </c>
      <c r="BI19" s="30">
        <v>0</v>
      </c>
      <c r="BJ19" s="5">
        <v>0</v>
      </c>
    </row>
    <row r="20" spans="1:62" ht="15">
      <c r="A20" s="1">
        <v>19</v>
      </c>
      <c r="B20" s="22">
        <v>818989700</v>
      </c>
      <c r="C20" s="23">
        <v>818989700</v>
      </c>
      <c r="D20" s="24" t="s">
        <v>59</v>
      </c>
      <c r="E20" s="4" t="s">
        <v>35</v>
      </c>
      <c r="F20" s="25">
        <v>46003</v>
      </c>
      <c r="G20" s="25">
        <v>26024</v>
      </c>
      <c r="H20" s="25">
        <v>1084</v>
      </c>
      <c r="I20" s="25">
        <v>27108</v>
      </c>
      <c r="J20" s="26">
        <v>0.58926591744016699</v>
      </c>
      <c r="K20" s="4" t="s">
        <v>28</v>
      </c>
      <c r="L20" s="27">
        <v>3.4090665994481006</v>
      </c>
      <c r="M20" s="27">
        <v>4.3143476439981434</v>
      </c>
      <c r="N20" s="27">
        <v>3.6486000000000001</v>
      </c>
      <c r="O20" s="27">
        <v>0.84568984724161234</v>
      </c>
      <c r="P20" s="27">
        <v>0.64759999999999995</v>
      </c>
      <c r="Q20" s="28">
        <v>8.2222223281860352</v>
      </c>
      <c r="R20" s="28">
        <v>0.96153843402862549</v>
      </c>
      <c r="S20" s="28">
        <v>3.4945054054260254</v>
      </c>
      <c r="T20" s="28">
        <v>3.4574534893035889</v>
      </c>
      <c r="U20" s="28">
        <v>3.2916667461395264</v>
      </c>
      <c r="V20" s="28">
        <v>3.3730158805847168</v>
      </c>
      <c r="W20" s="28">
        <v>3.3611111640930176</v>
      </c>
      <c r="X20" s="28">
        <v>2.4473683834075928</v>
      </c>
      <c r="Y20" s="29">
        <v>100</v>
      </c>
      <c r="Z20" s="29">
        <v>100</v>
      </c>
      <c r="AA20" s="29">
        <v>85</v>
      </c>
      <c r="AB20" s="29">
        <v>100</v>
      </c>
      <c r="AC20" s="29">
        <v>96</v>
      </c>
      <c r="AD20" s="29">
        <v>86</v>
      </c>
      <c r="AE20" s="27">
        <v>13.056259153109568</v>
      </c>
      <c r="AF20" s="27">
        <v>12.023074508383321</v>
      </c>
      <c r="AG20" s="27">
        <v>25.079333661492889</v>
      </c>
      <c r="AH20" s="27">
        <v>4.4764027242156192</v>
      </c>
      <c r="AI20" s="27">
        <v>5.6162746096112395</v>
      </c>
      <c r="AJ20" s="27">
        <v>2.1341789795165425</v>
      </c>
      <c r="AK20" s="27">
        <v>2.2111608119166886</v>
      </c>
      <c r="AL20" s="27">
        <v>2.3664608963836287</v>
      </c>
      <c r="AM20" s="27">
        <v>1.9667596294631693</v>
      </c>
      <c r="AN20" s="27">
        <v>2.2311344181617905</v>
      </c>
      <c r="AO20" s="27">
        <v>0.99498347033038159</v>
      </c>
      <c r="AP20" s="27">
        <v>21.997355539599059</v>
      </c>
      <c r="AQ20" s="27">
        <v>5</v>
      </c>
      <c r="AR20" s="27">
        <v>5</v>
      </c>
      <c r="AS20" s="27">
        <v>0.9379567613564338</v>
      </c>
      <c r="AT20" s="27">
        <v>5</v>
      </c>
      <c r="AU20" s="27">
        <v>2.8150156235993853</v>
      </c>
      <c r="AV20" s="27">
        <v>0.46696777203357609</v>
      </c>
      <c r="AW20" s="27">
        <v>19.219940156989395</v>
      </c>
      <c r="AX20" s="4">
        <v>0</v>
      </c>
      <c r="AY20" s="27">
        <v>66.296629358081347</v>
      </c>
      <c r="AZ20" s="30">
        <v>7.7451124639604645</v>
      </c>
      <c r="BA20" s="5">
        <v>209954.51</v>
      </c>
      <c r="BB20" s="4">
        <v>29</v>
      </c>
      <c r="BC20" s="4">
        <v>19</v>
      </c>
      <c r="BD20" s="4" t="s">
        <v>29</v>
      </c>
      <c r="BE20" s="27">
        <v>59.229011910051291</v>
      </c>
      <c r="BF20" s="28">
        <v>7.0676174398120466</v>
      </c>
      <c r="BG20" s="27">
        <v>0</v>
      </c>
      <c r="BH20" s="4">
        <v>0</v>
      </c>
      <c r="BI20" s="30">
        <v>0</v>
      </c>
      <c r="BJ20" s="5">
        <v>0</v>
      </c>
    </row>
    <row r="21" spans="1:62">
      <c r="A21" s="1">
        <v>20</v>
      </c>
      <c r="B21" s="31">
        <v>205210500</v>
      </c>
      <c r="C21" s="4">
        <v>43997500</v>
      </c>
      <c r="D21" s="4" t="s">
        <v>60</v>
      </c>
      <c r="E21" s="4" t="s">
        <v>61</v>
      </c>
      <c r="F21" s="25">
        <v>32623</v>
      </c>
      <c r="G21" s="25">
        <v>17400</v>
      </c>
      <c r="H21" s="25">
        <v>99</v>
      </c>
      <c r="I21" s="25">
        <v>17499</v>
      </c>
      <c r="J21" s="26">
        <v>0.53640069889341879</v>
      </c>
      <c r="K21" s="4" t="s">
        <v>28</v>
      </c>
      <c r="L21" s="27">
        <v>3.7434531069602515</v>
      </c>
      <c r="M21" s="27">
        <v>4.7375308229666535</v>
      </c>
      <c r="N21" s="27">
        <v>3.5880999999999998</v>
      </c>
      <c r="O21" s="27">
        <v>0.75737765812637448</v>
      </c>
      <c r="P21" s="27">
        <v>0.55710000000000004</v>
      </c>
      <c r="Q21" s="28">
        <v>8.4814815521240234</v>
      </c>
      <c r="R21" s="28">
        <v>0.96296298503875732</v>
      </c>
      <c r="S21" s="28">
        <v>3.4940476417541504</v>
      </c>
      <c r="T21" s="28">
        <v>3.485135555267334</v>
      </c>
      <c r="U21" s="28">
        <v>3.076923131942749</v>
      </c>
      <c r="V21" s="28">
        <v>3.5984847545623779</v>
      </c>
      <c r="W21" s="28">
        <v>3.4320988655090332</v>
      </c>
      <c r="X21" s="28">
        <v>3.365384578704834</v>
      </c>
      <c r="Y21" s="29">
        <v>98</v>
      </c>
      <c r="Z21" s="29">
        <v>99</v>
      </c>
      <c r="AA21" s="29">
        <v>93</v>
      </c>
      <c r="AB21" s="29">
        <v>100</v>
      </c>
      <c r="AC21" s="29">
        <v>100</v>
      </c>
      <c r="AD21" s="29">
        <v>100</v>
      </c>
      <c r="AE21" s="27">
        <v>9.0823342759957537</v>
      </c>
      <c r="AF21" s="27">
        <v>10.255280827337987</v>
      </c>
      <c r="AG21" s="27">
        <v>19.337615103333739</v>
      </c>
      <c r="AH21" s="27">
        <v>4.8465186306665622</v>
      </c>
      <c r="AI21" s="27">
        <v>5.6304871456504211</v>
      </c>
      <c r="AJ21" s="27">
        <v>2.1329333376321915</v>
      </c>
      <c r="AK21" s="27">
        <v>2.2842248191686947</v>
      </c>
      <c r="AL21" s="27">
        <v>1.9000087215739971</v>
      </c>
      <c r="AM21" s="27">
        <v>2.4308451132122553</v>
      </c>
      <c r="AN21" s="27">
        <v>2.3872230931210243</v>
      </c>
      <c r="AO21" s="27">
        <v>2.5766368018262615</v>
      </c>
      <c r="AP21" s="27">
        <v>24.188877662851404</v>
      </c>
      <c r="AQ21" s="27">
        <v>0</v>
      </c>
      <c r="AR21" s="27">
        <v>3.8850189776181479</v>
      </c>
      <c r="AS21" s="27">
        <v>3.1043798219663361</v>
      </c>
      <c r="AT21" s="27">
        <v>5</v>
      </c>
      <c r="AU21" s="27">
        <v>5</v>
      </c>
      <c r="AV21" s="27">
        <v>5</v>
      </c>
      <c r="AW21" s="27">
        <v>21.989398799584485</v>
      </c>
      <c r="AX21" s="4">
        <v>0</v>
      </c>
      <c r="AY21" s="27">
        <v>65.515891565769635</v>
      </c>
      <c r="AZ21" s="30">
        <v>7.5861326544241585</v>
      </c>
      <c r="BA21" s="5">
        <v>132749.74</v>
      </c>
      <c r="BB21" s="4">
        <v>31</v>
      </c>
      <c r="BC21" s="4">
        <v>20</v>
      </c>
      <c r="BD21" s="4" t="s">
        <v>29</v>
      </c>
      <c r="BE21" s="27">
        <v>64.132617494882496</v>
      </c>
      <c r="BF21" s="28">
        <v>1.3832740708871398</v>
      </c>
      <c r="BG21" s="27">
        <v>0</v>
      </c>
      <c r="BH21" s="4">
        <v>0</v>
      </c>
      <c r="BI21" s="30">
        <v>0</v>
      </c>
      <c r="BJ21" s="5">
        <v>0</v>
      </c>
    </row>
    <row r="22" spans="1:62" ht="15">
      <c r="A22" s="1">
        <v>21</v>
      </c>
      <c r="B22" s="22">
        <v>424347100</v>
      </c>
      <c r="C22" s="23">
        <v>303600600</v>
      </c>
      <c r="D22" s="24" t="s">
        <v>62</v>
      </c>
      <c r="E22" s="4" t="s">
        <v>45</v>
      </c>
      <c r="F22" s="25">
        <v>47920</v>
      </c>
      <c r="G22" s="25">
        <v>36068</v>
      </c>
      <c r="H22" s="25">
        <v>649</v>
      </c>
      <c r="I22" s="25">
        <v>36717</v>
      </c>
      <c r="J22" s="26">
        <v>0.76621452420701164</v>
      </c>
      <c r="K22" s="4" t="s">
        <v>28</v>
      </c>
      <c r="L22" s="27">
        <v>3.5154061831153385</v>
      </c>
      <c r="M22" s="27">
        <v>4.4489258104478004</v>
      </c>
      <c r="N22" s="27">
        <v>3.6516999999999999</v>
      </c>
      <c r="O22" s="27">
        <v>0.82080487640958055</v>
      </c>
      <c r="P22" s="27">
        <v>0.4672</v>
      </c>
      <c r="Q22" s="28">
        <v>8</v>
      </c>
      <c r="R22" s="28">
        <v>0.74193549156188965</v>
      </c>
      <c r="S22" s="28">
        <v>3.5453147888183594</v>
      </c>
      <c r="T22" s="28">
        <v>3.5934097766876221</v>
      </c>
      <c r="U22" s="28">
        <v>3.1111111640930176</v>
      </c>
      <c r="V22" s="28">
        <v>3.2857143878936768</v>
      </c>
      <c r="W22" s="28">
        <v>3.2701148986816406</v>
      </c>
      <c r="X22" s="28">
        <v>3.1428570747375488</v>
      </c>
      <c r="Y22" s="29">
        <v>100</v>
      </c>
      <c r="Z22" s="29">
        <v>97</v>
      </c>
      <c r="AA22" s="29">
        <v>88</v>
      </c>
      <c r="AB22" s="29">
        <v>98</v>
      </c>
      <c r="AC22" s="29">
        <v>99</v>
      </c>
      <c r="AD22" s="29">
        <v>100</v>
      </c>
      <c r="AE22" s="27">
        <v>11.936470303502176</v>
      </c>
      <c r="AF22" s="27">
        <v>8.4992073253935025</v>
      </c>
      <c r="AG22" s="27">
        <v>20.435677628895679</v>
      </c>
      <c r="AH22" s="27">
        <v>4.1591603241925208</v>
      </c>
      <c r="AI22" s="27">
        <v>3.4253283311553475</v>
      </c>
      <c r="AJ22" s="27">
        <v>2.2724387409613622</v>
      </c>
      <c r="AK22" s="27">
        <v>2.5700036519125433</v>
      </c>
      <c r="AL22" s="27">
        <v>1.9742697514472372</v>
      </c>
      <c r="AM22" s="27">
        <v>1.78706584400721</v>
      </c>
      <c r="AN22" s="27">
        <v>2.0310506542001625</v>
      </c>
      <c r="AO22" s="27">
        <v>2.193243382622629</v>
      </c>
      <c r="AP22" s="27">
        <v>20.412560680499013</v>
      </c>
      <c r="AQ22" s="27">
        <v>5</v>
      </c>
      <c r="AR22" s="27">
        <v>1.6550569328544422</v>
      </c>
      <c r="AS22" s="27">
        <v>1.750365409085147</v>
      </c>
      <c r="AT22" s="27">
        <v>1.5938954284864513</v>
      </c>
      <c r="AU22" s="27">
        <v>4.4537539058998465</v>
      </c>
      <c r="AV22" s="27">
        <v>5</v>
      </c>
      <c r="AW22" s="27">
        <v>19.453071676325887</v>
      </c>
      <c r="AX22" s="4">
        <v>5</v>
      </c>
      <c r="AY22" s="27">
        <v>65.301309985720579</v>
      </c>
      <c r="AZ22" s="30">
        <v>7.5424379094507037</v>
      </c>
      <c r="BA22" s="5">
        <v>276935.69</v>
      </c>
      <c r="BB22" s="4">
        <v>32</v>
      </c>
      <c r="BC22" s="4">
        <v>21</v>
      </c>
      <c r="BD22" s="4" t="s">
        <v>29</v>
      </c>
      <c r="BE22" s="27">
        <v>62.26808931206029</v>
      </c>
      <c r="BF22" s="28">
        <v>3.0332206712137619</v>
      </c>
      <c r="BG22" s="27">
        <v>0</v>
      </c>
      <c r="BH22" s="4">
        <v>0</v>
      </c>
      <c r="BI22" s="30">
        <v>0</v>
      </c>
      <c r="BJ22" s="5">
        <v>0</v>
      </c>
    </row>
    <row r="23" spans="1:62" ht="15">
      <c r="A23" s="1">
        <v>22</v>
      </c>
      <c r="B23" s="22">
        <v>407902700</v>
      </c>
      <c r="C23" s="23">
        <v>407902700</v>
      </c>
      <c r="D23" s="24" t="s">
        <v>63</v>
      </c>
      <c r="E23" s="4" t="s">
        <v>41</v>
      </c>
      <c r="F23" s="25">
        <v>38661</v>
      </c>
      <c r="G23" s="25">
        <v>19504</v>
      </c>
      <c r="H23" s="25">
        <v>0</v>
      </c>
      <c r="I23" s="25">
        <v>19504</v>
      </c>
      <c r="J23" s="26">
        <v>0.50448772664959518</v>
      </c>
      <c r="K23" s="4" t="s">
        <v>28</v>
      </c>
      <c r="L23" s="27">
        <v>3.124027074072091</v>
      </c>
      <c r="M23" s="27">
        <v>3.9536155876190091</v>
      </c>
      <c r="N23" s="27">
        <v>4.3284000000000002</v>
      </c>
      <c r="O23" s="27">
        <v>1.0947953598611488</v>
      </c>
      <c r="P23" s="27">
        <v>0.1583</v>
      </c>
      <c r="Q23" s="28">
        <v>8</v>
      </c>
      <c r="R23" s="28">
        <v>0.89999997615814209</v>
      </c>
      <c r="S23" s="28">
        <v>3.2550594806671143</v>
      </c>
      <c r="T23" s="28">
        <v>3.3301146030426025</v>
      </c>
      <c r="U23" s="28">
        <v>2.9473683834075928</v>
      </c>
      <c r="V23" s="28">
        <v>3.1960785388946533</v>
      </c>
      <c r="W23" s="28">
        <v>3.2458333969116211</v>
      </c>
      <c r="X23" s="28">
        <v>3</v>
      </c>
      <c r="Y23" s="29">
        <v>100</v>
      </c>
      <c r="Z23" s="29">
        <v>99</v>
      </c>
      <c r="AA23" s="29">
        <v>95</v>
      </c>
      <c r="AB23" s="29">
        <v>95</v>
      </c>
      <c r="AC23" s="29">
        <v>100</v>
      </c>
      <c r="AD23" s="29">
        <v>100</v>
      </c>
      <c r="AE23" s="27">
        <v>20</v>
      </c>
      <c r="AF23" s="27">
        <v>2.4652684516376517</v>
      </c>
      <c r="AG23" s="27">
        <v>22.465268451637652</v>
      </c>
      <c r="AH23" s="27">
        <v>4.1591603241925208</v>
      </c>
      <c r="AI23" s="27">
        <v>5.002314460722646</v>
      </c>
      <c r="AJ23" s="27">
        <v>1.4826116070005404</v>
      </c>
      <c r="AK23" s="27">
        <v>1.8750627287237527</v>
      </c>
      <c r="AL23" s="27">
        <v>1.6185982850533405</v>
      </c>
      <c r="AM23" s="27">
        <v>1.6025672229332728</v>
      </c>
      <c r="AN23" s="27">
        <v>1.9776601744170326</v>
      </c>
      <c r="AO23" s="27">
        <v>1.9471144261359292</v>
      </c>
      <c r="AP23" s="27">
        <v>19.665089229179038</v>
      </c>
      <c r="AQ23" s="27">
        <v>5</v>
      </c>
      <c r="AR23" s="27">
        <v>3.8850189776181479</v>
      </c>
      <c r="AS23" s="27">
        <v>3.6459855871188114</v>
      </c>
      <c r="AT23" s="27">
        <v>0</v>
      </c>
      <c r="AU23" s="27">
        <v>5</v>
      </c>
      <c r="AV23" s="27">
        <v>5</v>
      </c>
      <c r="AW23" s="27">
        <v>22.531004564736961</v>
      </c>
      <c r="AX23" s="4">
        <v>0</v>
      </c>
      <c r="AY23" s="27">
        <v>64.661362245553647</v>
      </c>
      <c r="AZ23" s="30">
        <v>7.4121268487504306</v>
      </c>
      <c r="BA23" s="5">
        <v>144566.12</v>
      </c>
      <c r="BB23" s="4">
        <v>34</v>
      </c>
      <c r="BC23" s="4">
        <v>22</v>
      </c>
      <c r="BD23" s="4" t="s">
        <v>29</v>
      </c>
      <c r="BE23" s="27">
        <v>67.460742201376064</v>
      </c>
      <c r="BF23" s="28">
        <v>-2.7993799558224168</v>
      </c>
      <c r="BG23" s="27">
        <v>0</v>
      </c>
      <c r="BH23" s="4">
        <v>0</v>
      </c>
      <c r="BI23" s="30">
        <v>0</v>
      </c>
      <c r="BJ23" s="5">
        <v>0</v>
      </c>
    </row>
    <row r="24" spans="1:62" ht="15">
      <c r="A24" s="1">
        <v>23</v>
      </c>
      <c r="B24" s="22">
        <v>695502900</v>
      </c>
      <c r="C24" s="23">
        <v>695502900</v>
      </c>
      <c r="D24" s="24" t="s">
        <v>64</v>
      </c>
      <c r="E24" s="4" t="s">
        <v>65</v>
      </c>
      <c r="F24" s="25">
        <v>39654</v>
      </c>
      <c r="G24" s="25">
        <v>26422</v>
      </c>
      <c r="H24" s="25">
        <v>0</v>
      </c>
      <c r="I24" s="25">
        <v>26422</v>
      </c>
      <c r="J24" s="26">
        <v>0.66631361275029</v>
      </c>
      <c r="K24" s="4" t="s">
        <v>28</v>
      </c>
      <c r="L24" s="27">
        <v>3.7556345327496881</v>
      </c>
      <c r="M24" s="27">
        <v>4.7529470385559005</v>
      </c>
      <c r="N24" s="27">
        <v>3.6261000000000001</v>
      </c>
      <c r="O24" s="27">
        <v>0.7629161382580284</v>
      </c>
      <c r="P24" s="27">
        <v>0.52810000000000001</v>
      </c>
      <c r="Q24" s="28">
        <v>9.0322580337524414</v>
      </c>
      <c r="R24" s="28">
        <v>0.96666663885116577</v>
      </c>
      <c r="S24" s="28">
        <v>3.7940092086791992</v>
      </c>
      <c r="T24" s="28">
        <v>3.6979048252105713</v>
      </c>
      <c r="U24" s="28">
        <v>3.3275861740112305</v>
      </c>
      <c r="V24" s="28">
        <v>3.5799999237060547</v>
      </c>
      <c r="W24" s="28">
        <v>3.545698881149292</v>
      </c>
      <c r="X24" s="28">
        <v>3.4285714626312256</v>
      </c>
      <c r="Y24" s="29">
        <v>99</v>
      </c>
      <c r="Z24" s="29">
        <v>94</v>
      </c>
      <c r="AA24" s="29">
        <v>93</v>
      </c>
      <c r="AB24" s="29">
        <v>98</v>
      </c>
      <c r="AC24" s="29">
        <v>100</v>
      </c>
      <c r="AD24" s="29">
        <v>100</v>
      </c>
      <c r="AE24" s="27">
        <v>9.3315581282984077</v>
      </c>
      <c r="AF24" s="27">
        <v>9.6888055041300873</v>
      </c>
      <c r="AG24" s="27">
        <v>19.020363632428495</v>
      </c>
      <c r="AH24" s="27">
        <v>5.6328016938239278</v>
      </c>
      <c r="AI24" s="27">
        <v>5.6674379553519554</v>
      </c>
      <c r="AJ24" s="27">
        <v>2.9491726209439588</v>
      </c>
      <c r="AK24" s="27">
        <v>2.8458077408515257</v>
      </c>
      <c r="AL24" s="27">
        <v>2.4444827519407455</v>
      </c>
      <c r="AM24" s="27">
        <v>2.3927975480710608</v>
      </c>
      <c r="AN24" s="27">
        <v>2.6370082751023607</v>
      </c>
      <c r="AO24" s="27">
        <v>2.6855017063682363</v>
      </c>
      <c r="AP24" s="27">
        <v>27.255010292453772</v>
      </c>
      <c r="AQ24" s="27">
        <v>1.2725240738443562</v>
      </c>
      <c r="AR24" s="27">
        <v>0</v>
      </c>
      <c r="AS24" s="27">
        <v>3.1043798219663361</v>
      </c>
      <c r="AT24" s="27">
        <v>1.5938954284864513</v>
      </c>
      <c r="AU24" s="27">
        <v>5</v>
      </c>
      <c r="AV24" s="27">
        <v>5</v>
      </c>
      <c r="AW24" s="27">
        <v>15.970799324297143</v>
      </c>
      <c r="AX24" s="4">
        <v>2</v>
      </c>
      <c r="AY24" s="27">
        <v>64.246173249179407</v>
      </c>
      <c r="AZ24" s="30">
        <v>7.327582885059746</v>
      </c>
      <c r="BA24" s="5">
        <v>193609.39</v>
      </c>
      <c r="BB24" s="4">
        <v>35</v>
      </c>
      <c r="BC24" s="4">
        <v>23</v>
      </c>
      <c r="BD24" s="4" t="s">
        <v>29</v>
      </c>
      <c r="BE24" s="27">
        <v>64.210458511622448</v>
      </c>
      <c r="BF24" s="28">
        <v>3.5714737556958198E-2</v>
      </c>
      <c r="BG24" s="27">
        <v>0</v>
      </c>
      <c r="BH24" s="4">
        <v>0</v>
      </c>
      <c r="BI24" s="30">
        <v>0</v>
      </c>
      <c r="BJ24" s="5">
        <v>0</v>
      </c>
    </row>
    <row r="25" spans="1:62" ht="15">
      <c r="A25" s="1">
        <v>24</v>
      </c>
      <c r="B25" s="22">
        <v>456047700</v>
      </c>
      <c r="C25" s="23">
        <v>413522900</v>
      </c>
      <c r="D25" s="33" t="s">
        <v>66</v>
      </c>
      <c r="E25" s="4" t="s">
        <v>37</v>
      </c>
      <c r="F25" s="25">
        <v>17683</v>
      </c>
      <c r="G25" s="25">
        <v>7575</v>
      </c>
      <c r="H25" s="25">
        <v>506</v>
      </c>
      <c r="I25" s="25">
        <v>8081</v>
      </c>
      <c r="J25" s="26">
        <v>0.45699259175479273</v>
      </c>
      <c r="K25" s="4" t="s">
        <v>28</v>
      </c>
      <c r="L25" s="27">
        <v>3.394127153453502</v>
      </c>
      <c r="M25" s="27">
        <v>4.2954410131802332</v>
      </c>
      <c r="N25" s="27">
        <v>3.4424000000000001</v>
      </c>
      <c r="O25" s="27">
        <v>0.80140781573702402</v>
      </c>
      <c r="P25" s="27">
        <v>0.68889999999999996</v>
      </c>
      <c r="Q25" s="28">
        <v>7.9142856597900391</v>
      </c>
      <c r="R25" s="28">
        <v>0.82857143878936768</v>
      </c>
      <c r="S25" s="28">
        <v>3.3164682388305664</v>
      </c>
      <c r="T25" s="28">
        <v>3.293541431427002</v>
      </c>
      <c r="U25" s="28">
        <v>2.734375</v>
      </c>
      <c r="V25" s="28">
        <v>3.3589744567871094</v>
      </c>
      <c r="W25" s="28">
        <v>3.2373738288879395</v>
      </c>
      <c r="X25" s="28">
        <v>2.7000000476837158</v>
      </c>
      <c r="Y25" s="29">
        <v>100</v>
      </c>
      <c r="Z25" s="29">
        <v>96</v>
      </c>
      <c r="AA25" s="29">
        <v>85</v>
      </c>
      <c r="AB25" s="29">
        <v>100</v>
      </c>
      <c r="AC25" s="29">
        <v>92</v>
      </c>
      <c r="AD25" s="29">
        <v>100</v>
      </c>
      <c r="AE25" s="27">
        <v>11.06362972824507</v>
      </c>
      <c r="AF25" s="27">
        <v>12.829813503158707</v>
      </c>
      <c r="AG25" s="27">
        <v>23.893443231403779</v>
      </c>
      <c r="AH25" s="27">
        <v>4.0367953790199538</v>
      </c>
      <c r="AI25" s="27">
        <v>4.2896824423817765</v>
      </c>
      <c r="AJ25" s="27">
        <v>1.6497138170144199</v>
      </c>
      <c r="AK25" s="27">
        <v>1.7785315493077782</v>
      </c>
      <c r="AL25" s="27">
        <v>1.1559478482422403</v>
      </c>
      <c r="AM25" s="27">
        <v>1.9378579862311009</v>
      </c>
      <c r="AN25" s="27">
        <v>1.9590591669579285</v>
      </c>
      <c r="AO25" s="27">
        <v>1.4302434532049773</v>
      </c>
      <c r="AP25" s="27">
        <v>18.237831642360177</v>
      </c>
      <c r="AQ25" s="27">
        <v>5</v>
      </c>
      <c r="AR25" s="27">
        <v>0.54007591047258996</v>
      </c>
      <c r="AS25" s="27">
        <v>0.9379567613564338</v>
      </c>
      <c r="AT25" s="27">
        <v>5</v>
      </c>
      <c r="AU25" s="27">
        <v>0.63003124719877024</v>
      </c>
      <c r="AV25" s="27">
        <v>5</v>
      </c>
      <c r="AW25" s="27">
        <v>17.108063919027792</v>
      </c>
      <c r="AX25" s="4">
        <v>5</v>
      </c>
      <c r="AY25" s="27">
        <v>64.239338792791756</v>
      </c>
      <c r="AZ25" s="30">
        <v>7.3261912006997818</v>
      </c>
      <c r="BA25" s="5">
        <v>59202.95</v>
      </c>
      <c r="BB25" s="4">
        <v>36</v>
      </c>
      <c r="BC25" s="4">
        <v>24</v>
      </c>
      <c r="BD25" s="4" t="s">
        <v>29</v>
      </c>
      <c r="BE25" s="27">
        <v>65.345095137800541</v>
      </c>
      <c r="BF25" s="28">
        <v>-1.1057563645809694</v>
      </c>
      <c r="BG25" s="27">
        <v>0</v>
      </c>
      <c r="BH25" s="4">
        <v>0</v>
      </c>
      <c r="BI25" s="30">
        <v>0</v>
      </c>
      <c r="BJ25" s="5">
        <v>0</v>
      </c>
    </row>
    <row r="26" spans="1:62">
      <c r="A26" s="1">
        <v>25</v>
      </c>
      <c r="B26" s="31">
        <v>300697200</v>
      </c>
      <c r="C26" s="4">
        <v>300697200</v>
      </c>
      <c r="D26" s="4" t="s">
        <v>67</v>
      </c>
      <c r="E26" s="4" t="s">
        <v>68</v>
      </c>
      <c r="F26" s="25">
        <v>46414</v>
      </c>
      <c r="G26" s="25">
        <v>37819</v>
      </c>
      <c r="H26" s="25">
        <v>37</v>
      </c>
      <c r="I26" s="25">
        <v>37856</v>
      </c>
      <c r="J26" s="26">
        <v>0.81561597793769125</v>
      </c>
      <c r="K26" s="4" t="s">
        <v>28</v>
      </c>
      <c r="L26" s="27">
        <v>3.4433360479186832</v>
      </c>
      <c r="M26" s="27">
        <v>4.3577173787795376</v>
      </c>
      <c r="N26" s="27">
        <v>3.7302</v>
      </c>
      <c r="O26" s="27">
        <v>0.85599860563805408</v>
      </c>
      <c r="P26" s="27">
        <v>0.72729999999999995</v>
      </c>
      <c r="Q26" s="28">
        <v>7.7586207389831543</v>
      </c>
      <c r="R26" s="28">
        <v>0.73333334922790527</v>
      </c>
      <c r="S26" s="28">
        <v>3.4377551078796387</v>
      </c>
      <c r="T26" s="28">
        <v>3.4364054203033447</v>
      </c>
      <c r="U26" s="28">
        <v>3.0517241954803467</v>
      </c>
      <c r="V26" s="28">
        <v>3.2666666507720947</v>
      </c>
      <c r="W26" s="28">
        <v>3.0916666984558105</v>
      </c>
      <c r="X26" s="28">
        <v>3.1724138259887695</v>
      </c>
      <c r="Y26" s="29">
        <v>98</v>
      </c>
      <c r="Z26" s="29">
        <v>99</v>
      </c>
      <c r="AA26" s="29">
        <v>93</v>
      </c>
      <c r="AB26" s="29">
        <v>100</v>
      </c>
      <c r="AC26" s="29">
        <v>91</v>
      </c>
      <c r="AD26" s="29">
        <v>88</v>
      </c>
      <c r="AE26" s="27">
        <v>13.520138849153785</v>
      </c>
      <c r="AF26" s="27">
        <v>13.579904965613302</v>
      </c>
      <c r="AG26" s="27">
        <v>27.100043814767087</v>
      </c>
      <c r="AH26" s="27">
        <v>3.8145696761426091</v>
      </c>
      <c r="AI26" s="27">
        <v>3.3395060214827632</v>
      </c>
      <c r="AJ26" s="27">
        <v>1.9797531219913795</v>
      </c>
      <c r="AK26" s="27">
        <v>2.1556065672266902</v>
      </c>
      <c r="AL26" s="27">
        <v>1.8452732233393134</v>
      </c>
      <c r="AM26" s="27">
        <v>1.7478596416589842</v>
      </c>
      <c r="AN26" s="27">
        <v>1.6386764461824095</v>
      </c>
      <c r="AO26" s="27">
        <v>2.2441668133030124</v>
      </c>
      <c r="AP26" s="27">
        <v>18.765411511327166</v>
      </c>
      <c r="AQ26" s="27">
        <v>0</v>
      </c>
      <c r="AR26" s="27">
        <v>3.8850189776181479</v>
      </c>
      <c r="AS26" s="27">
        <v>3.1043798219663361</v>
      </c>
      <c r="AT26" s="27">
        <v>5</v>
      </c>
      <c r="AU26" s="27">
        <v>8.3785153098616616E-2</v>
      </c>
      <c r="AV26" s="27">
        <v>1.1145438046002081</v>
      </c>
      <c r="AW26" s="27">
        <v>13.187727757283309</v>
      </c>
      <c r="AX26" s="4">
        <v>5</v>
      </c>
      <c r="AY26" s="27">
        <v>64.053183083377562</v>
      </c>
      <c r="AZ26" s="30">
        <v>7.2882847492404066</v>
      </c>
      <c r="BA26" s="5">
        <v>275905.31</v>
      </c>
      <c r="BB26" s="4">
        <v>37</v>
      </c>
      <c r="BC26" s="4">
        <v>25</v>
      </c>
      <c r="BD26" s="4" t="s">
        <v>29</v>
      </c>
      <c r="BE26" s="27">
        <v>63.614010633209304</v>
      </c>
      <c r="BF26" s="28">
        <v>0.43917242949362389</v>
      </c>
      <c r="BG26" s="27">
        <v>0</v>
      </c>
      <c r="BH26" s="4">
        <v>0</v>
      </c>
      <c r="BI26" s="30">
        <v>0</v>
      </c>
      <c r="BJ26" s="5">
        <v>0</v>
      </c>
    </row>
    <row r="27" spans="1:62" ht="15">
      <c r="A27" s="1">
        <v>26</v>
      </c>
      <c r="B27" s="22">
        <v>883399100</v>
      </c>
      <c r="C27" s="23">
        <v>413517200</v>
      </c>
      <c r="D27" s="24" t="s">
        <v>69</v>
      </c>
      <c r="E27" s="4" t="s">
        <v>37</v>
      </c>
      <c r="F27" s="25">
        <v>11298</v>
      </c>
      <c r="G27" s="25">
        <v>7256</v>
      </c>
      <c r="H27" s="25">
        <v>395</v>
      </c>
      <c r="I27" s="25">
        <v>7651</v>
      </c>
      <c r="J27" s="26">
        <v>0.67719950433705078</v>
      </c>
      <c r="K27" s="4" t="s">
        <v>28</v>
      </c>
      <c r="L27" s="27">
        <v>3.2643999232540297</v>
      </c>
      <c r="M27" s="27">
        <v>4.1312645872740612</v>
      </c>
      <c r="N27" s="27">
        <v>3.3115000000000001</v>
      </c>
      <c r="O27" s="27">
        <v>0.80157054336358358</v>
      </c>
      <c r="P27" s="27">
        <v>0.3836</v>
      </c>
      <c r="Q27" s="28">
        <v>7.5999999046325684</v>
      </c>
      <c r="R27" s="28">
        <v>0.73333334922790527</v>
      </c>
      <c r="S27" s="28">
        <v>3.279365062713623</v>
      </c>
      <c r="T27" s="28">
        <v>3.4781746864318848</v>
      </c>
      <c r="U27" s="28">
        <v>2.9166667461395264</v>
      </c>
      <c r="V27" s="28">
        <v>3.5</v>
      </c>
      <c r="W27" s="28">
        <v>3.3666665554046631</v>
      </c>
      <c r="X27" s="28">
        <v>3.0714285373687744</v>
      </c>
      <c r="Y27" s="29">
        <v>100</v>
      </c>
      <c r="Z27" s="29">
        <v>97</v>
      </c>
      <c r="AA27" s="29">
        <v>91</v>
      </c>
      <c r="AB27" s="29">
        <v>99</v>
      </c>
      <c r="AC27" s="29">
        <v>99</v>
      </c>
      <c r="AD27" s="29">
        <v>100</v>
      </c>
      <c r="AE27" s="27">
        <v>11.07095224362893</v>
      </c>
      <c r="AF27" s="27">
        <v>6.8661957040079757</v>
      </c>
      <c r="AG27" s="27">
        <v>17.937147947636905</v>
      </c>
      <c r="AH27" s="27">
        <v>3.5881241402965469</v>
      </c>
      <c r="AI27" s="27">
        <v>3.3395060214827632</v>
      </c>
      <c r="AJ27" s="27">
        <v>1.5487506496568779</v>
      </c>
      <c r="AK27" s="27">
        <v>2.2658523114324725</v>
      </c>
      <c r="AL27" s="27">
        <v>1.551910176410523</v>
      </c>
      <c r="AM27" s="27">
        <v>2.2281326759845808</v>
      </c>
      <c r="AN27" s="27">
        <v>2.2433496843475913</v>
      </c>
      <c r="AO27" s="27">
        <v>2.0701789043792793</v>
      </c>
      <c r="AP27" s="27">
        <v>18.835804563990635</v>
      </c>
      <c r="AQ27" s="27">
        <v>5</v>
      </c>
      <c r="AR27" s="27">
        <v>1.6550569328544422</v>
      </c>
      <c r="AS27" s="27">
        <v>2.5627740568138604</v>
      </c>
      <c r="AT27" s="27">
        <v>3.2969477142432257</v>
      </c>
      <c r="AU27" s="27">
        <v>4.4537539058998465</v>
      </c>
      <c r="AV27" s="27">
        <v>5</v>
      </c>
      <c r="AW27" s="27">
        <v>21.968532609811376</v>
      </c>
      <c r="AX27" s="4">
        <v>5</v>
      </c>
      <c r="AY27" s="27">
        <v>63.741485121438913</v>
      </c>
      <c r="AZ27" s="30">
        <v>7.2248144226982065</v>
      </c>
      <c r="BA27" s="5">
        <v>55277.06</v>
      </c>
      <c r="BB27" s="4">
        <v>40</v>
      </c>
      <c r="BC27" s="4">
        <v>26</v>
      </c>
      <c r="BD27" s="4" t="s">
        <v>29</v>
      </c>
      <c r="BE27" s="27">
        <v>54.914331780235344</v>
      </c>
      <c r="BF27" s="28">
        <v>8.8271533387570429</v>
      </c>
      <c r="BG27" s="27">
        <v>0</v>
      </c>
      <c r="BH27" s="4">
        <v>0</v>
      </c>
      <c r="BI27" s="30">
        <v>0</v>
      </c>
      <c r="BJ27" s="5">
        <v>0</v>
      </c>
    </row>
    <row r="28" spans="1:62">
      <c r="A28" s="1">
        <v>27</v>
      </c>
      <c r="B28" s="4">
        <v>882359600</v>
      </c>
      <c r="C28" s="4">
        <v>210033900</v>
      </c>
      <c r="D28" s="4" t="s">
        <v>70</v>
      </c>
      <c r="E28" s="4" t="s">
        <v>37</v>
      </c>
      <c r="F28" s="25">
        <v>34261</v>
      </c>
      <c r="G28" s="25">
        <v>29554</v>
      </c>
      <c r="H28" s="25">
        <v>131</v>
      </c>
      <c r="I28" s="25">
        <v>29685</v>
      </c>
      <c r="J28" s="26">
        <v>0.86643705671171301</v>
      </c>
      <c r="K28" s="4" t="s">
        <v>28</v>
      </c>
      <c r="L28" s="27">
        <v>3.2496800463716315</v>
      </c>
      <c r="M28" s="27">
        <v>4.1126358323656653</v>
      </c>
      <c r="N28" s="27">
        <v>3.3237999999999999</v>
      </c>
      <c r="O28" s="27">
        <v>0.80819215108770959</v>
      </c>
      <c r="P28" s="27">
        <v>0.56059999999999999</v>
      </c>
      <c r="Q28" s="28">
        <v>7.1818180084228516</v>
      </c>
      <c r="R28" s="28">
        <v>0.81818181276321411</v>
      </c>
      <c r="S28" s="28">
        <v>3.2156524658203125</v>
      </c>
      <c r="T28" s="28">
        <v>3.2804398536682129</v>
      </c>
      <c r="U28" s="28">
        <v>3.1304347515106201</v>
      </c>
      <c r="V28" s="28">
        <v>3.0083334445953369</v>
      </c>
      <c r="W28" s="28">
        <v>3.1630434989929199</v>
      </c>
      <c r="X28" s="28">
        <v>2.6875</v>
      </c>
      <c r="Y28" s="29">
        <v>100</v>
      </c>
      <c r="Z28" s="29">
        <v>98</v>
      </c>
      <c r="AA28" s="29">
        <v>93</v>
      </c>
      <c r="AB28" s="29">
        <v>100</v>
      </c>
      <c r="AC28" s="29">
        <v>97</v>
      </c>
      <c r="AD28" s="29">
        <v>97</v>
      </c>
      <c r="AE28" s="27">
        <v>11.36891532126317</v>
      </c>
      <c r="AF28" s="27">
        <v>10.323648538759628</v>
      </c>
      <c r="AG28" s="27">
        <v>21.692563860022798</v>
      </c>
      <c r="AH28" s="27">
        <v>2.9911317971656661</v>
      </c>
      <c r="AI28" s="27">
        <v>4.1860266706473075</v>
      </c>
      <c r="AJ28" s="27">
        <v>1.3753793575969131</v>
      </c>
      <c r="AK28" s="27">
        <v>1.7439512627917861</v>
      </c>
      <c r="AL28" s="27">
        <v>2.016243196896494</v>
      </c>
      <c r="AM28" s="27">
        <v>1.2161290801763769</v>
      </c>
      <c r="AN28" s="27">
        <v>1.7956206773158516</v>
      </c>
      <c r="AO28" s="27">
        <v>1.4087070770886441</v>
      </c>
      <c r="AP28" s="27">
        <v>16.733189119679039</v>
      </c>
      <c r="AQ28" s="27">
        <v>5</v>
      </c>
      <c r="AR28" s="27">
        <v>2.7700379552362948</v>
      </c>
      <c r="AS28" s="27">
        <v>3.1043798219663361</v>
      </c>
      <c r="AT28" s="27">
        <v>5</v>
      </c>
      <c r="AU28" s="27">
        <v>3.3612617176995392</v>
      </c>
      <c r="AV28" s="27">
        <v>4.0286359511500516</v>
      </c>
      <c r="AW28" s="27">
        <v>23.264315446052219</v>
      </c>
      <c r="AX28" s="4">
        <v>2</v>
      </c>
      <c r="AY28" s="27">
        <v>63.690068425754063</v>
      </c>
      <c r="AZ28" s="30">
        <v>7.2143445612831965</v>
      </c>
      <c r="BA28" s="5">
        <v>214157.82</v>
      </c>
      <c r="BB28" s="4">
        <v>42</v>
      </c>
      <c r="BC28" s="4">
        <v>27</v>
      </c>
      <c r="BD28" s="4" t="s">
        <v>29</v>
      </c>
      <c r="BE28" s="27">
        <v>54.236468902610518</v>
      </c>
      <c r="BF28" s="28">
        <v>9.4535995161399953</v>
      </c>
      <c r="BG28" s="27">
        <v>0</v>
      </c>
      <c r="BH28" s="4">
        <v>0</v>
      </c>
      <c r="BI28" s="30">
        <v>0</v>
      </c>
      <c r="BJ28" s="5">
        <v>0</v>
      </c>
    </row>
    <row r="29" spans="1:62" ht="15">
      <c r="A29" s="1">
        <v>28</v>
      </c>
      <c r="B29" s="22">
        <v>785606700</v>
      </c>
      <c r="C29" s="23">
        <v>21797200</v>
      </c>
      <c r="D29" s="24" t="s">
        <v>71</v>
      </c>
      <c r="E29" s="4" t="s">
        <v>52</v>
      </c>
      <c r="F29" s="25">
        <v>57781</v>
      </c>
      <c r="G29" s="25">
        <v>31767</v>
      </c>
      <c r="H29" s="25">
        <v>2993</v>
      </c>
      <c r="I29" s="25">
        <v>34760</v>
      </c>
      <c r="J29" s="26">
        <v>0.6015818348592098</v>
      </c>
      <c r="K29" s="4" t="s">
        <v>28</v>
      </c>
      <c r="L29" s="27">
        <v>3.845973126684906</v>
      </c>
      <c r="M29" s="27">
        <v>4.8672751364492095</v>
      </c>
      <c r="N29" s="27">
        <v>3.8914</v>
      </c>
      <c r="O29" s="27">
        <v>0.79950277946252835</v>
      </c>
      <c r="P29" s="27">
        <v>0.3523</v>
      </c>
      <c r="Q29" s="28">
        <v>8.3125</v>
      </c>
      <c r="R29" s="28">
        <v>0.87878787517547607</v>
      </c>
      <c r="S29" s="28">
        <v>3.5016233921051025</v>
      </c>
      <c r="T29" s="28">
        <v>3.4857935905456543</v>
      </c>
      <c r="U29" s="28">
        <v>2.96875</v>
      </c>
      <c r="V29" s="28">
        <v>3.4285714626312256</v>
      </c>
      <c r="W29" s="28">
        <v>3.3932292461395264</v>
      </c>
      <c r="X29" s="28">
        <v>3.015625</v>
      </c>
      <c r="Y29" s="29">
        <v>100</v>
      </c>
      <c r="Z29" s="29">
        <v>100</v>
      </c>
      <c r="AA29" s="29">
        <v>93</v>
      </c>
      <c r="AB29" s="29">
        <v>98</v>
      </c>
      <c r="AC29" s="29">
        <v>99</v>
      </c>
      <c r="AD29" s="29">
        <v>100</v>
      </c>
      <c r="AE29" s="27">
        <v>10.977905762857416</v>
      </c>
      <c r="AF29" s="27">
        <v>6.2547930275801411</v>
      </c>
      <c r="AG29" s="27">
        <v>17.232698790437556</v>
      </c>
      <c r="AH29" s="27">
        <v>4.6052822364974979</v>
      </c>
      <c r="AI29" s="27">
        <v>4.7906844470982044</v>
      </c>
      <c r="AJ29" s="27">
        <v>2.1535480620463865</v>
      </c>
      <c r="AK29" s="27">
        <v>2.2859616365872446</v>
      </c>
      <c r="AL29" s="27">
        <v>1.6650420482254318</v>
      </c>
      <c r="AM29" s="27">
        <v>2.0811103986587902</v>
      </c>
      <c r="AN29" s="27">
        <v>2.3017560718971581</v>
      </c>
      <c r="AO29" s="27">
        <v>1.9740347935882936</v>
      </c>
      <c r="AP29" s="27">
        <v>21.85741969459901</v>
      </c>
      <c r="AQ29" s="27">
        <v>5</v>
      </c>
      <c r="AR29" s="27">
        <v>5</v>
      </c>
      <c r="AS29" s="27">
        <v>3.1043798219663361</v>
      </c>
      <c r="AT29" s="27">
        <v>1.5938954284864513</v>
      </c>
      <c r="AU29" s="27">
        <v>4.4537539058998465</v>
      </c>
      <c r="AV29" s="27">
        <v>5</v>
      </c>
      <c r="AW29" s="27">
        <v>24.152029156352633</v>
      </c>
      <c r="AX29" s="4">
        <v>0</v>
      </c>
      <c r="AY29" s="27">
        <v>63.242147641389202</v>
      </c>
      <c r="AZ29" s="30">
        <v>7.1231355002041514</v>
      </c>
      <c r="BA29" s="5">
        <v>247600.19</v>
      </c>
      <c r="BB29" s="4">
        <v>43</v>
      </c>
      <c r="BC29" s="4">
        <v>28</v>
      </c>
      <c r="BD29" s="4" t="s">
        <v>29</v>
      </c>
      <c r="BE29" s="27">
        <v>59.018011464913535</v>
      </c>
      <c r="BF29" s="28">
        <v>4.2241361740291481</v>
      </c>
      <c r="BG29" s="27">
        <v>0</v>
      </c>
      <c r="BH29" s="4">
        <v>0</v>
      </c>
      <c r="BI29" s="30">
        <v>0</v>
      </c>
      <c r="BJ29" s="5">
        <v>0</v>
      </c>
    </row>
    <row r="30" spans="1:62" ht="15">
      <c r="A30" s="1">
        <v>29</v>
      </c>
      <c r="B30" s="22">
        <v>300157100</v>
      </c>
      <c r="C30" s="23">
        <v>411370500</v>
      </c>
      <c r="D30" s="24" t="s">
        <v>72</v>
      </c>
      <c r="E30" s="32" t="s">
        <v>52</v>
      </c>
      <c r="F30" s="25">
        <v>27573</v>
      </c>
      <c r="G30" s="25">
        <v>16098</v>
      </c>
      <c r="H30" s="25">
        <v>1522</v>
      </c>
      <c r="I30" s="25">
        <v>17620</v>
      </c>
      <c r="J30" s="26">
        <v>0.63903093606063899</v>
      </c>
      <c r="K30" s="4" t="s">
        <v>28</v>
      </c>
      <c r="L30" s="27">
        <v>3.6443978904634529</v>
      </c>
      <c r="M30" s="27">
        <v>4.6121713946739131</v>
      </c>
      <c r="N30" s="27">
        <v>3.3815</v>
      </c>
      <c r="O30" s="27">
        <v>0.73316876382888119</v>
      </c>
      <c r="P30" s="27">
        <v>0.8</v>
      </c>
      <c r="Q30" s="28">
        <v>7.6363635063171387</v>
      </c>
      <c r="R30" s="28">
        <v>0.90909093618392944</v>
      </c>
      <c r="S30" s="28">
        <v>3.3620131015777588</v>
      </c>
      <c r="T30" s="28">
        <v>3.3822751045227051</v>
      </c>
      <c r="U30" s="28">
        <v>2.9500000476837158</v>
      </c>
      <c r="V30" s="28">
        <v>3.6111111640930176</v>
      </c>
      <c r="W30" s="28">
        <v>3.3499999046325684</v>
      </c>
      <c r="X30" s="28">
        <v>2.9500000476837158</v>
      </c>
      <c r="Y30" s="29">
        <v>100</v>
      </c>
      <c r="Z30" s="29">
        <v>97</v>
      </c>
      <c r="AA30" s="29">
        <v>96</v>
      </c>
      <c r="AB30" s="29">
        <v>98</v>
      </c>
      <c r="AC30" s="29">
        <v>100</v>
      </c>
      <c r="AD30" s="29">
        <v>89</v>
      </c>
      <c r="AE30" s="27">
        <v>7.9929679239660123</v>
      </c>
      <c r="AF30" s="27">
        <v>15</v>
      </c>
      <c r="AG30" s="27">
        <v>22.992967923966013</v>
      </c>
      <c r="AH30" s="27">
        <v>3.6400364587663612</v>
      </c>
      <c r="AI30" s="27">
        <v>5.0930136326570441</v>
      </c>
      <c r="AJ30" s="27">
        <v>1.7736480480173873</v>
      </c>
      <c r="AK30" s="27">
        <v>2.0127350853824577</v>
      </c>
      <c r="AL30" s="27">
        <v>1.6243146158022563</v>
      </c>
      <c r="AM30" s="27">
        <v>2.4568342143758222</v>
      </c>
      <c r="AN30" s="27">
        <v>2.2067028373144848</v>
      </c>
      <c r="AO30" s="27">
        <v>1.8609693324428056</v>
      </c>
      <c r="AP30" s="27">
        <v>20.668254224758616</v>
      </c>
      <c r="AQ30" s="27">
        <v>5</v>
      </c>
      <c r="AR30" s="27">
        <v>1.6550569328544422</v>
      </c>
      <c r="AS30" s="27">
        <v>3.916788469695049</v>
      </c>
      <c r="AT30" s="27">
        <v>1.5938954284864513</v>
      </c>
      <c r="AU30" s="27">
        <v>5</v>
      </c>
      <c r="AV30" s="27">
        <v>1.4383318208835241</v>
      </c>
      <c r="AW30" s="27">
        <v>18.604072651919466</v>
      </c>
      <c r="AX30" s="4">
        <v>0</v>
      </c>
      <c r="AY30" s="27">
        <v>62.265294800644099</v>
      </c>
      <c r="AZ30" s="30">
        <v>6.9242212423112122</v>
      </c>
      <c r="BA30" s="5">
        <v>122004.78</v>
      </c>
      <c r="BB30" s="4">
        <v>47</v>
      </c>
      <c r="BC30" s="4">
        <v>29</v>
      </c>
      <c r="BD30" s="4" t="s">
        <v>29</v>
      </c>
      <c r="BE30" s="27">
        <v>55.240551713320599</v>
      </c>
      <c r="BF30" s="28">
        <v>7.0247430885555673</v>
      </c>
      <c r="BG30" s="27">
        <v>0</v>
      </c>
      <c r="BH30" s="4">
        <v>0</v>
      </c>
      <c r="BI30" s="30">
        <v>0</v>
      </c>
      <c r="BJ30" s="5">
        <v>0</v>
      </c>
    </row>
    <row r="31" spans="1:62" ht="15">
      <c r="A31" s="1">
        <v>30</v>
      </c>
      <c r="B31" s="22">
        <v>155557000</v>
      </c>
      <c r="C31" s="23">
        <v>155557000</v>
      </c>
      <c r="D31" s="24" t="s">
        <v>73</v>
      </c>
      <c r="E31" s="4" t="s">
        <v>37</v>
      </c>
      <c r="F31" s="25">
        <v>140682</v>
      </c>
      <c r="G31" s="25">
        <v>93410</v>
      </c>
      <c r="H31" s="25">
        <v>1664</v>
      </c>
      <c r="I31" s="25">
        <v>95074</v>
      </c>
      <c r="J31" s="26">
        <v>0.67580785032911106</v>
      </c>
      <c r="K31" s="4" t="s">
        <v>28</v>
      </c>
      <c r="L31" s="27">
        <v>3.4634792746677103</v>
      </c>
      <c r="M31" s="27">
        <v>4.3832096595349954</v>
      </c>
      <c r="N31" s="27">
        <v>3.9912999999999998</v>
      </c>
      <c r="O31" s="27">
        <v>0.91058842948968766</v>
      </c>
      <c r="P31" s="27">
        <v>0.61250000000000004</v>
      </c>
      <c r="Q31" s="28">
        <v>8.4150943756103516</v>
      </c>
      <c r="R31" s="28">
        <v>0.93396228551864624</v>
      </c>
      <c r="S31" s="28">
        <v>3.5224745273590088</v>
      </c>
      <c r="T31" s="28">
        <v>3.4714984893798828</v>
      </c>
      <c r="U31" s="28">
        <v>3.2216494083404541</v>
      </c>
      <c r="V31" s="28">
        <v>3.4909908771514893</v>
      </c>
      <c r="W31" s="28">
        <v>3.3238992691040039</v>
      </c>
      <c r="X31" s="28">
        <v>2.9421052932739258</v>
      </c>
      <c r="Y31" s="29">
        <v>99</v>
      </c>
      <c r="Z31" s="29">
        <v>96</v>
      </c>
      <c r="AA31" s="29">
        <v>93</v>
      </c>
      <c r="AB31" s="29">
        <v>95</v>
      </c>
      <c r="AC31" s="29">
        <v>98</v>
      </c>
      <c r="AD31" s="29">
        <v>92</v>
      </c>
      <c r="AE31" s="27">
        <v>15.97660449919208</v>
      </c>
      <c r="AF31" s="27">
        <v>11.33744403098342</v>
      </c>
      <c r="AG31" s="27">
        <v>27.314048530175498</v>
      </c>
      <c r="AH31" s="27">
        <v>4.7517449534223779</v>
      </c>
      <c r="AI31" s="27">
        <v>5.3411514292320064</v>
      </c>
      <c r="AJ31" s="27">
        <v>2.2102870498785769</v>
      </c>
      <c r="AK31" s="27">
        <v>2.2482311660142749</v>
      </c>
      <c r="AL31" s="27">
        <v>2.214373768610737</v>
      </c>
      <c r="AM31" s="27">
        <v>2.2095890825317639</v>
      </c>
      <c r="AN31" s="27">
        <v>2.1493124227217906</v>
      </c>
      <c r="AO31" s="27">
        <v>1.8473674323047113</v>
      </c>
      <c r="AP31" s="27">
        <v>22.972057304716241</v>
      </c>
      <c r="AQ31" s="27">
        <v>1.2725240738443562</v>
      </c>
      <c r="AR31" s="27">
        <v>0.54007591047258996</v>
      </c>
      <c r="AS31" s="27">
        <v>3.1043798219663361</v>
      </c>
      <c r="AT31" s="27">
        <v>0</v>
      </c>
      <c r="AU31" s="27">
        <v>3.9075078117996926</v>
      </c>
      <c r="AV31" s="27">
        <v>2.4096958697334721</v>
      </c>
      <c r="AW31" s="27">
        <v>11.234183487816447</v>
      </c>
      <c r="AX31" s="4">
        <v>0</v>
      </c>
      <c r="AY31" s="27">
        <v>61.520289322708187</v>
      </c>
      <c r="AZ31" s="30">
        <v>6.7725175203291359</v>
      </c>
      <c r="BA31" s="5">
        <v>643890.32999999996</v>
      </c>
      <c r="BB31" s="4">
        <v>48</v>
      </c>
      <c r="BC31" s="4">
        <v>30</v>
      </c>
      <c r="BD31" s="4" t="s">
        <v>29</v>
      </c>
      <c r="BE31" s="27">
        <v>75.114913775079742</v>
      </c>
      <c r="BF31" s="28">
        <v>-13.59462445636855</v>
      </c>
      <c r="BG31" s="27">
        <v>0</v>
      </c>
      <c r="BH31" s="4">
        <v>0</v>
      </c>
      <c r="BI31" s="30">
        <v>0</v>
      </c>
      <c r="BJ31" s="5">
        <v>0</v>
      </c>
    </row>
    <row r="32" spans="1:62" ht="15">
      <c r="A32" s="1">
        <v>31</v>
      </c>
      <c r="B32" s="22">
        <v>407404100</v>
      </c>
      <c r="C32" s="23">
        <v>407404100</v>
      </c>
      <c r="D32" s="24" t="s">
        <v>74</v>
      </c>
      <c r="E32" s="4" t="s">
        <v>55</v>
      </c>
      <c r="F32" s="25">
        <v>20257</v>
      </c>
      <c r="G32" s="25">
        <v>9341</v>
      </c>
      <c r="H32" s="25">
        <v>597</v>
      </c>
      <c r="I32" s="25">
        <v>9938</v>
      </c>
      <c r="J32" s="26">
        <v>0.49059584341215384</v>
      </c>
      <c r="K32" s="4" t="s">
        <v>28</v>
      </c>
      <c r="L32" s="27">
        <v>3.1135865425238056</v>
      </c>
      <c r="M32" s="27">
        <v>3.9404025624775452</v>
      </c>
      <c r="N32" s="27">
        <v>3.3807999999999998</v>
      </c>
      <c r="O32" s="27">
        <v>0.85798340306486531</v>
      </c>
      <c r="P32" s="27">
        <v>0.2833</v>
      </c>
      <c r="Q32" s="28">
        <v>9.1000003814697266</v>
      </c>
      <c r="R32" s="28">
        <v>0.89999997615814209</v>
      </c>
      <c r="S32" s="28">
        <v>3.5339286327362061</v>
      </c>
      <c r="T32" s="28">
        <v>3.5428571701049805</v>
      </c>
      <c r="U32" s="28">
        <v>3.5</v>
      </c>
      <c r="V32" s="28">
        <v>3.875</v>
      </c>
      <c r="W32" s="28">
        <v>3.625</v>
      </c>
      <c r="X32" s="28">
        <v>3.6111111640930176</v>
      </c>
      <c r="Y32" s="29">
        <v>100</v>
      </c>
      <c r="Z32" s="29">
        <v>90</v>
      </c>
      <c r="AA32" s="29">
        <v>96</v>
      </c>
      <c r="AB32" s="29">
        <v>88</v>
      </c>
      <c r="AC32" s="29">
        <v>83</v>
      </c>
      <c r="AD32" s="29">
        <v>90</v>
      </c>
      <c r="AE32" s="27">
        <v>13.609451954733631</v>
      </c>
      <c r="AF32" s="27">
        <v>4.9069724309820399</v>
      </c>
      <c r="AG32" s="27">
        <v>18.51642438571567</v>
      </c>
      <c r="AH32" s="27">
        <v>5.7295100000884522</v>
      </c>
      <c r="AI32" s="27">
        <v>5.002314460722646</v>
      </c>
      <c r="AJ32" s="27">
        <v>2.2414553454035735</v>
      </c>
      <c r="AK32" s="27">
        <v>2.4365751708591641</v>
      </c>
      <c r="AL32" s="27">
        <v>2.8189889015206653</v>
      </c>
      <c r="AM32" s="27">
        <v>3</v>
      </c>
      <c r="AN32" s="27">
        <v>2.8113765997175189</v>
      </c>
      <c r="AO32" s="27">
        <v>3</v>
      </c>
      <c r="AP32" s="27">
        <v>27.040220478312019</v>
      </c>
      <c r="AQ32" s="27">
        <v>5</v>
      </c>
      <c r="AR32" s="27">
        <v>0</v>
      </c>
      <c r="AS32" s="27">
        <v>3.916788469695049</v>
      </c>
      <c r="AT32" s="27">
        <v>0</v>
      </c>
      <c r="AU32" s="27">
        <v>0</v>
      </c>
      <c r="AV32" s="27">
        <v>1.7621198371668401</v>
      </c>
      <c r="AW32" s="27">
        <v>10.678908306861889</v>
      </c>
      <c r="AX32" s="4">
        <v>5</v>
      </c>
      <c r="AY32" s="27">
        <v>61.235553170889574</v>
      </c>
      <c r="AZ32" s="30">
        <v>6.71453736408463</v>
      </c>
      <c r="BA32" s="5">
        <v>66729.070000000007</v>
      </c>
      <c r="BB32" s="4">
        <v>49</v>
      </c>
      <c r="BC32" s="4">
        <v>31</v>
      </c>
      <c r="BD32" s="4" t="s">
        <v>29</v>
      </c>
      <c r="BE32" s="27">
        <v>60.706984344640077</v>
      </c>
      <c r="BF32" s="28">
        <v>0.52856882736956123</v>
      </c>
      <c r="BG32" s="27">
        <v>0</v>
      </c>
      <c r="BH32" s="4">
        <v>0</v>
      </c>
      <c r="BI32" s="30">
        <v>0</v>
      </c>
      <c r="BJ32" s="5">
        <v>0</v>
      </c>
    </row>
    <row r="33" spans="1:62">
      <c r="A33" s="1">
        <v>32</v>
      </c>
      <c r="B33" s="31">
        <v>411659300</v>
      </c>
      <c r="C33" s="4">
        <v>411659300</v>
      </c>
      <c r="D33" s="4" t="s">
        <v>75</v>
      </c>
      <c r="E33" s="4" t="s">
        <v>45</v>
      </c>
      <c r="F33" s="25">
        <v>30549</v>
      </c>
      <c r="G33" s="25">
        <v>20145</v>
      </c>
      <c r="H33" s="25">
        <v>0</v>
      </c>
      <c r="I33" s="25">
        <v>20145</v>
      </c>
      <c r="J33" s="26">
        <v>0.65943238731218701</v>
      </c>
      <c r="K33" s="4" t="s">
        <v>28</v>
      </c>
      <c r="L33" s="27">
        <v>3.2329061525704814</v>
      </c>
      <c r="M33" s="27">
        <v>4.0914076142917253</v>
      </c>
      <c r="N33" s="27">
        <v>3.9451000000000001</v>
      </c>
      <c r="O33" s="27">
        <v>0.96424027423211101</v>
      </c>
      <c r="P33" s="27">
        <v>0.38269999999999998</v>
      </c>
      <c r="Q33" s="28">
        <v>7.9333333969116211</v>
      </c>
      <c r="R33" s="28">
        <v>0.80000001192092896</v>
      </c>
      <c r="S33" s="28">
        <v>3.2868304252624512</v>
      </c>
      <c r="T33" s="28">
        <v>3.2754960060119629</v>
      </c>
      <c r="U33" s="28">
        <v>3.0357143878936768</v>
      </c>
      <c r="V33" s="28">
        <v>3.4027776718139648</v>
      </c>
      <c r="W33" s="28">
        <v>3.0611112117767334</v>
      </c>
      <c r="X33" s="28">
        <v>3.038461446762085</v>
      </c>
      <c r="Y33" s="29">
        <v>95</v>
      </c>
      <c r="Z33" s="29">
        <v>97</v>
      </c>
      <c r="AA33" s="29">
        <v>89</v>
      </c>
      <c r="AB33" s="29">
        <v>100</v>
      </c>
      <c r="AC33" s="29">
        <v>97</v>
      </c>
      <c r="AD33" s="29">
        <v>100</v>
      </c>
      <c r="AE33" s="27">
        <v>18.390862402444263</v>
      </c>
      <c r="AF33" s="27">
        <v>6.8486154353566961</v>
      </c>
      <c r="AG33" s="27">
        <v>25.239477837800958</v>
      </c>
      <c r="AH33" s="27">
        <v>4.0639877403311946</v>
      </c>
      <c r="AI33" s="27">
        <v>4.0046295161120726</v>
      </c>
      <c r="AJ33" s="27">
        <v>1.5690649927208367</v>
      </c>
      <c r="AK33" s="27">
        <v>1.7309024780124225</v>
      </c>
      <c r="AL33" s="27">
        <v>1.8104977558823725</v>
      </c>
      <c r="AM33" s="27">
        <v>2.0280187072072366</v>
      </c>
      <c r="AN33" s="27">
        <v>1.571490647328023</v>
      </c>
      <c r="AO33" s="27">
        <v>2.0133797880293614</v>
      </c>
      <c r="AP33" s="27">
        <v>18.791971625623518</v>
      </c>
      <c r="AQ33" s="27">
        <v>0</v>
      </c>
      <c r="AR33" s="27">
        <v>1.6550569328544422</v>
      </c>
      <c r="AS33" s="27">
        <v>2.0211682916613851</v>
      </c>
      <c r="AT33" s="27">
        <v>5</v>
      </c>
      <c r="AU33" s="27">
        <v>3.3612617176995392</v>
      </c>
      <c r="AV33" s="27">
        <v>5</v>
      </c>
      <c r="AW33" s="27">
        <v>17.037486942215367</v>
      </c>
      <c r="AX33" s="4">
        <v>0</v>
      </c>
      <c r="AY33" s="27">
        <v>61.068936405639846</v>
      </c>
      <c r="AZ33" s="30">
        <v>6.680609582099688</v>
      </c>
      <c r="BA33" s="5">
        <v>134580.88</v>
      </c>
      <c r="BB33" s="4">
        <v>50</v>
      </c>
      <c r="BC33" s="4">
        <v>32</v>
      </c>
      <c r="BD33" s="4" t="s">
        <v>29</v>
      </c>
      <c r="BE33" s="27">
        <v>59.39846651205734</v>
      </c>
      <c r="BF33" s="28">
        <v>1.670469886242941</v>
      </c>
      <c r="BG33" s="27">
        <v>0</v>
      </c>
      <c r="BH33" s="4">
        <v>0</v>
      </c>
      <c r="BI33" s="30">
        <v>0</v>
      </c>
      <c r="BJ33" s="5">
        <v>0</v>
      </c>
    </row>
    <row r="34" spans="1:62">
      <c r="A34" s="1">
        <v>33</v>
      </c>
      <c r="B34" s="31">
        <v>139617000</v>
      </c>
      <c r="C34" s="4">
        <v>139617000</v>
      </c>
      <c r="D34" s="4" t="s">
        <v>76</v>
      </c>
      <c r="E34" s="4" t="s">
        <v>68</v>
      </c>
      <c r="F34" s="25">
        <v>60437</v>
      </c>
      <c r="G34" s="25">
        <v>44126</v>
      </c>
      <c r="H34" s="25">
        <v>2913</v>
      </c>
      <c r="I34" s="25">
        <v>47039</v>
      </c>
      <c r="J34" s="26">
        <v>0.77831460860069168</v>
      </c>
      <c r="K34" s="4" t="s">
        <v>28</v>
      </c>
      <c r="L34" s="27">
        <v>3.4001535300635308</v>
      </c>
      <c r="M34" s="27">
        <v>4.3030677001254318</v>
      </c>
      <c r="N34" s="27">
        <v>4.1694000000000004</v>
      </c>
      <c r="O34" s="27">
        <v>0.96893664951598713</v>
      </c>
      <c r="P34" s="27">
        <v>0.5776</v>
      </c>
      <c r="Q34" s="28">
        <v>7.5454545021057129</v>
      </c>
      <c r="R34" s="28">
        <v>0.90909093618392944</v>
      </c>
      <c r="S34" s="28">
        <v>3.2857143878936768</v>
      </c>
      <c r="T34" s="28">
        <v>3.2445766925811768</v>
      </c>
      <c r="U34" s="28">
        <v>2.7999999523162842</v>
      </c>
      <c r="V34" s="28">
        <v>3.267676830291748</v>
      </c>
      <c r="W34" s="28">
        <v>3.2916667461395264</v>
      </c>
      <c r="X34" s="28">
        <v>2.6875</v>
      </c>
      <c r="Y34" s="29">
        <v>100</v>
      </c>
      <c r="Z34" s="29">
        <v>98</v>
      </c>
      <c r="AA34" s="29">
        <v>89</v>
      </c>
      <c r="AB34" s="29">
        <v>98</v>
      </c>
      <c r="AC34" s="29">
        <v>90</v>
      </c>
      <c r="AD34" s="29">
        <v>84</v>
      </c>
      <c r="AE34" s="27">
        <v>18.602192715505627</v>
      </c>
      <c r="AF34" s="27">
        <v>10.655720279950465</v>
      </c>
      <c r="AG34" s="27">
        <v>29.257912995456092</v>
      </c>
      <c r="AH34" s="27">
        <v>3.5102556625918258</v>
      </c>
      <c r="AI34" s="27">
        <v>5.0930136326570441</v>
      </c>
      <c r="AJ34" s="27">
        <v>1.5660280918559162</v>
      </c>
      <c r="AK34" s="27">
        <v>1.6492940841991599</v>
      </c>
      <c r="AL34" s="27">
        <v>1.2984941206620537</v>
      </c>
      <c r="AM34" s="27">
        <v>1.7499389071592775</v>
      </c>
      <c r="AN34" s="27">
        <v>2.0784391348175379</v>
      </c>
      <c r="AO34" s="27">
        <v>1.4087070770886441</v>
      </c>
      <c r="AP34" s="27">
        <v>18.354170711031458</v>
      </c>
      <c r="AQ34" s="27">
        <v>5</v>
      </c>
      <c r="AR34" s="27">
        <v>2.7700379552362948</v>
      </c>
      <c r="AS34" s="27">
        <v>2.0211682916613851</v>
      </c>
      <c r="AT34" s="27">
        <v>1.5938954284864513</v>
      </c>
      <c r="AU34" s="27">
        <v>0</v>
      </c>
      <c r="AV34" s="27">
        <v>0</v>
      </c>
      <c r="AW34" s="27">
        <v>11.385101675384131</v>
      </c>
      <c r="AX34" s="4">
        <v>2</v>
      </c>
      <c r="AY34" s="27">
        <v>60.997185381871688</v>
      </c>
      <c r="AZ34" s="30">
        <v>6.6659990890442389</v>
      </c>
      <c r="BA34" s="5">
        <v>313561.93</v>
      </c>
      <c r="BB34" s="4">
        <v>51</v>
      </c>
      <c r="BC34" s="4">
        <v>33</v>
      </c>
      <c r="BD34" s="4" t="s">
        <v>29</v>
      </c>
      <c r="BE34" s="27">
        <v>60.5110745472753</v>
      </c>
      <c r="BF34" s="28">
        <v>0.48611083459638849</v>
      </c>
      <c r="BG34" s="27">
        <v>0</v>
      </c>
      <c r="BH34" s="4">
        <v>0</v>
      </c>
      <c r="BI34" s="30">
        <v>0</v>
      </c>
      <c r="BJ34" s="5">
        <v>0</v>
      </c>
    </row>
    <row r="35" spans="1:62" ht="15">
      <c r="A35" s="1">
        <v>34</v>
      </c>
      <c r="B35" s="22">
        <v>882349900</v>
      </c>
      <c r="C35" s="23">
        <v>310019700</v>
      </c>
      <c r="D35" s="24" t="s">
        <v>77</v>
      </c>
      <c r="E35" s="4" t="s">
        <v>37</v>
      </c>
      <c r="F35" s="25">
        <v>27215</v>
      </c>
      <c r="G35" s="25">
        <v>19105</v>
      </c>
      <c r="H35" s="25">
        <v>665</v>
      </c>
      <c r="I35" s="25">
        <v>19770</v>
      </c>
      <c r="J35" s="26">
        <v>0.72643762630902076</v>
      </c>
      <c r="K35" s="4" t="s">
        <v>28</v>
      </c>
      <c r="L35" s="27">
        <v>3.4529162846928632</v>
      </c>
      <c r="M35" s="27">
        <v>4.3698416570093377</v>
      </c>
      <c r="N35" s="27">
        <v>3.7757999999999998</v>
      </c>
      <c r="O35" s="27">
        <v>0.86405876834084372</v>
      </c>
      <c r="P35" s="27">
        <v>0.56899999999999995</v>
      </c>
      <c r="Q35" s="28">
        <v>6.8235292434692383</v>
      </c>
      <c r="R35" s="28">
        <v>0.64705884456634521</v>
      </c>
      <c r="S35" s="28">
        <v>3.0028011798858643</v>
      </c>
      <c r="T35" s="28">
        <v>3.011235237121582</v>
      </c>
      <c r="U35" s="28">
        <v>3.0333333015441895</v>
      </c>
      <c r="V35" s="28">
        <v>2.7333333492279053</v>
      </c>
      <c r="W35" s="28">
        <v>2.9803922176361084</v>
      </c>
      <c r="X35" s="28">
        <v>2.21875</v>
      </c>
      <c r="Y35" s="29">
        <v>100</v>
      </c>
      <c r="Z35" s="29">
        <v>96</v>
      </c>
      <c r="AA35" s="29">
        <v>92</v>
      </c>
      <c r="AB35" s="29">
        <v>100</v>
      </c>
      <c r="AC35" s="29">
        <v>100</v>
      </c>
      <c r="AD35" s="29">
        <v>100</v>
      </c>
      <c r="AE35" s="27">
        <v>13.882834886915958</v>
      </c>
      <c r="AF35" s="27">
        <v>10.48773104617157</v>
      </c>
      <c r="AG35" s="27">
        <v>24.370565933087526</v>
      </c>
      <c r="AH35" s="27">
        <v>2.4796422964344842</v>
      </c>
      <c r="AI35" s="27">
        <v>2.4787579696095392</v>
      </c>
      <c r="AJ35" s="27">
        <v>0.7961798859308189</v>
      </c>
      <c r="AK35" s="27">
        <v>1.0334129640464123</v>
      </c>
      <c r="AL35" s="27">
        <v>1.8053257142815911</v>
      </c>
      <c r="AM35" s="27">
        <v>0.65009284626905783</v>
      </c>
      <c r="AN35" s="27">
        <v>1.3940046802079527</v>
      </c>
      <c r="AO35" s="27">
        <v>0.60109605351771656</v>
      </c>
      <c r="AP35" s="27">
        <v>11.238512410297572</v>
      </c>
      <c r="AQ35" s="27">
        <v>5</v>
      </c>
      <c r="AR35" s="27">
        <v>0.54007591047258996</v>
      </c>
      <c r="AS35" s="27">
        <v>2.833576939390098</v>
      </c>
      <c r="AT35" s="27">
        <v>5</v>
      </c>
      <c r="AU35" s="27">
        <v>5</v>
      </c>
      <c r="AV35" s="27">
        <v>5</v>
      </c>
      <c r="AW35" s="27">
        <v>23.373652849862687</v>
      </c>
      <c r="AX35" s="4">
        <v>2</v>
      </c>
      <c r="AY35" s="27">
        <v>60.982731193247787</v>
      </c>
      <c r="AZ35" s="30">
        <v>6.663055816440993</v>
      </c>
      <c r="BA35" s="5">
        <v>131728.60999999999</v>
      </c>
      <c r="BB35" s="4">
        <v>52</v>
      </c>
      <c r="BC35" s="4">
        <v>34</v>
      </c>
      <c r="BD35" s="4" t="s">
        <v>29</v>
      </c>
      <c r="BE35" s="27">
        <v>59.855601234509564</v>
      </c>
      <c r="BF35" s="28">
        <v>1.1271299587382231</v>
      </c>
      <c r="BG35" s="27">
        <v>0</v>
      </c>
      <c r="BH35" s="4">
        <v>0</v>
      </c>
      <c r="BI35" s="30">
        <v>0</v>
      </c>
      <c r="BJ35" s="5">
        <v>0</v>
      </c>
    </row>
    <row r="36" spans="1:62">
      <c r="A36" s="1">
        <v>35</v>
      </c>
      <c r="B36" s="31">
        <v>215370000</v>
      </c>
      <c r="C36" s="4">
        <v>215370000</v>
      </c>
      <c r="D36" s="4" t="s">
        <v>78</v>
      </c>
      <c r="E36" s="4" t="s">
        <v>55</v>
      </c>
      <c r="F36" s="25">
        <v>21440</v>
      </c>
      <c r="G36" s="25">
        <v>14612</v>
      </c>
      <c r="H36" s="25">
        <v>0</v>
      </c>
      <c r="I36" s="25">
        <v>14612</v>
      </c>
      <c r="J36" s="26">
        <v>0.68152985074626871</v>
      </c>
      <c r="K36" s="4" t="s">
        <v>28</v>
      </c>
      <c r="L36" s="27">
        <v>3.7856431981783465</v>
      </c>
      <c r="M36" s="27">
        <v>4.7909245350978047</v>
      </c>
      <c r="N36" s="27">
        <v>5.2746000000000004</v>
      </c>
      <c r="O36" s="27">
        <v>1.1009566027097359</v>
      </c>
      <c r="P36" s="27">
        <v>0.45679999999999998</v>
      </c>
      <c r="Q36" s="28">
        <v>8.8333330154418945</v>
      </c>
      <c r="R36" s="28">
        <v>1</v>
      </c>
      <c r="S36" s="28">
        <v>3.6809523105621338</v>
      </c>
      <c r="T36" s="28">
        <v>3.5256803035736084</v>
      </c>
      <c r="U36" s="28">
        <v>3.2272727489471436</v>
      </c>
      <c r="V36" s="28">
        <v>3.547619104385376</v>
      </c>
      <c r="W36" s="28">
        <v>3.2583334445953369</v>
      </c>
      <c r="X36" s="28">
        <v>3.125</v>
      </c>
      <c r="Y36" s="29">
        <v>98</v>
      </c>
      <c r="Z36" s="29">
        <v>94</v>
      </c>
      <c r="AA36" s="29">
        <v>86</v>
      </c>
      <c r="AB36" s="29">
        <v>94</v>
      </c>
      <c r="AC36" s="29">
        <v>93</v>
      </c>
      <c r="AD36" s="29">
        <v>55</v>
      </c>
      <c r="AE36" s="27">
        <v>20</v>
      </c>
      <c r="AF36" s="27">
        <v>8.2960575543120481</v>
      </c>
      <c r="AG36" s="27">
        <v>28.29605755431205</v>
      </c>
      <c r="AH36" s="27">
        <v>5.3488183031871159</v>
      </c>
      <c r="AI36" s="27">
        <v>6</v>
      </c>
      <c r="AJ36" s="27">
        <v>2.6415282702409129</v>
      </c>
      <c r="AK36" s="27">
        <v>2.391238572699959</v>
      </c>
      <c r="AL36" s="27">
        <v>2.2265884249836247</v>
      </c>
      <c r="AM36" s="27">
        <v>2.3261476911151169</v>
      </c>
      <c r="AN36" s="27">
        <v>2.0051454407513254</v>
      </c>
      <c r="AO36" s="27">
        <v>2.1624773657548433</v>
      </c>
      <c r="AP36" s="27">
        <v>25.101944068732898</v>
      </c>
      <c r="AQ36" s="27">
        <v>0</v>
      </c>
      <c r="AR36" s="27">
        <v>0</v>
      </c>
      <c r="AS36" s="27">
        <v>1.2087596439326715</v>
      </c>
      <c r="AT36" s="27">
        <v>0</v>
      </c>
      <c r="AU36" s="27">
        <v>1.176277341298924</v>
      </c>
      <c r="AV36" s="27">
        <v>0</v>
      </c>
      <c r="AW36" s="27">
        <v>2.3850369852315954</v>
      </c>
      <c r="AX36" s="4">
        <v>5</v>
      </c>
      <c r="AY36" s="27">
        <v>60.783038608276541</v>
      </c>
      <c r="AZ36" s="30">
        <v>6.6223928826914422</v>
      </c>
      <c r="BA36" s="5">
        <v>96766.399999999994</v>
      </c>
      <c r="BB36" s="4">
        <v>53</v>
      </c>
      <c r="BC36" s="4">
        <v>35</v>
      </c>
      <c r="BD36" s="4" t="s">
        <v>29</v>
      </c>
      <c r="BE36" s="27">
        <v>71.270672359262946</v>
      </c>
      <c r="BF36" s="28">
        <v>-10.487633768112062</v>
      </c>
      <c r="BG36" s="27">
        <v>0</v>
      </c>
      <c r="BH36" s="4">
        <v>0</v>
      </c>
      <c r="BI36" s="30">
        <v>0</v>
      </c>
      <c r="BJ36" s="5">
        <v>0</v>
      </c>
    </row>
    <row r="37" spans="1:62" ht="15">
      <c r="A37" s="1">
        <v>36</v>
      </c>
      <c r="B37" s="22">
        <v>889491400</v>
      </c>
      <c r="C37" s="23">
        <v>413508300</v>
      </c>
      <c r="D37" s="24" t="s">
        <v>79</v>
      </c>
      <c r="E37" s="4" t="s">
        <v>45</v>
      </c>
      <c r="F37" s="25">
        <v>18844</v>
      </c>
      <c r="G37" s="25">
        <v>12241</v>
      </c>
      <c r="H37" s="25">
        <v>1067</v>
      </c>
      <c r="I37" s="25">
        <v>13308</v>
      </c>
      <c r="J37" s="26">
        <v>0.7062194863086394</v>
      </c>
      <c r="K37" s="4" t="s">
        <v>28</v>
      </c>
      <c r="L37" s="27">
        <v>2.8410143491349529</v>
      </c>
      <c r="M37" s="27">
        <v>3.595448550562089</v>
      </c>
      <c r="N37" s="27">
        <v>2.9407999999999999</v>
      </c>
      <c r="O37" s="27">
        <v>0.81792298197126323</v>
      </c>
      <c r="P37" s="27">
        <v>0.8</v>
      </c>
      <c r="Q37" s="28">
        <v>7.0909090042114258</v>
      </c>
      <c r="R37" s="28">
        <v>0.72727274894714355</v>
      </c>
      <c r="S37" s="28">
        <v>3.2543995380401611</v>
      </c>
      <c r="T37" s="28">
        <v>3.3713095188140869</v>
      </c>
      <c r="U37" s="28">
        <v>2.7750000953674316</v>
      </c>
      <c r="V37" s="28">
        <v>3.1176471710205078</v>
      </c>
      <c r="W37" s="28">
        <v>3.0916666984558105</v>
      </c>
      <c r="X37" s="28">
        <v>2.8571429252624512</v>
      </c>
      <c r="Y37" s="29">
        <v>98</v>
      </c>
      <c r="Z37" s="29">
        <v>100</v>
      </c>
      <c r="AA37" s="29">
        <v>90</v>
      </c>
      <c r="AB37" s="29">
        <v>99</v>
      </c>
      <c r="AC37" s="29">
        <v>97</v>
      </c>
      <c r="AD37" s="29">
        <v>98</v>
      </c>
      <c r="AE37" s="27">
        <v>11.806789088299809</v>
      </c>
      <c r="AF37" s="27">
        <v>15</v>
      </c>
      <c r="AG37" s="27">
        <v>26.806789088299809</v>
      </c>
      <c r="AH37" s="27">
        <v>2.8613510009911303</v>
      </c>
      <c r="AI37" s="27">
        <v>3.2790403033043511</v>
      </c>
      <c r="AJ37" s="27">
        <v>1.4808158066172674</v>
      </c>
      <c r="AK37" s="27">
        <v>1.9837925333783448</v>
      </c>
      <c r="AL37" s="27">
        <v>1.244191050056954</v>
      </c>
      <c r="AM37" s="27">
        <v>1.4411309294935779</v>
      </c>
      <c r="AN37" s="27">
        <v>1.6386764461824095</v>
      </c>
      <c r="AO37" s="27">
        <v>1.7009854696492299</v>
      </c>
      <c r="AP37" s="27">
        <v>15.629983539673265</v>
      </c>
      <c r="AQ37" s="27">
        <v>0</v>
      </c>
      <c r="AR37" s="27">
        <v>5</v>
      </c>
      <c r="AS37" s="27">
        <v>2.2919711742376228</v>
      </c>
      <c r="AT37" s="27">
        <v>3.2969477142432257</v>
      </c>
      <c r="AU37" s="27">
        <v>3.3612617176995392</v>
      </c>
      <c r="AV37" s="27">
        <v>4.352423967433368</v>
      </c>
      <c r="AW37" s="27">
        <v>18.302604573613756</v>
      </c>
      <c r="AX37" s="4">
        <v>0</v>
      </c>
      <c r="AY37" s="27">
        <v>60.739377201586827</v>
      </c>
      <c r="AZ37" s="30">
        <v>6.6135022126252929</v>
      </c>
      <c r="BA37" s="5">
        <v>88012.49</v>
      </c>
      <c r="BB37" s="4">
        <v>54</v>
      </c>
      <c r="BC37" s="4">
        <v>36</v>
      </c>
      <c r="BD37" s="4" t="s">
        <v>29</v>
      </c>
      <c r="BE37" s="27">
        <v>52.670399436015018</v>
      </c>
      <c r="BF37" s="28">
        <v>8.0689777584562492</v>
      </c>
      <c r="BG37" s="27">
        <v>0</v>
      </c>
      <c r="BH37" s="4">
        <v>0</v>
      </c>
      <c r="BI37" s="30">
        <v>0</v>
      </c>
      <c r="BJ37" s="5">
        <v>0</v>
      </c>
    </row>
    <row r="38" spans="1:62" ht="15">
      <c r="A38" s="1">
        <v>37</v>
      </c>
      <c r="B38" s="31">
        <v>887130200</v>
      </c>
      <c r="C38" s="23">
        <v>411563500</v>
      </c>
      <c r="D38" s="24" t="s">
        <v>80</v>
      </c>
      <c r="E38" s="4" t="s">
        <v>68</v>
      </c>
      <c r="F38" s="25">
        <v>75694</v>
      </c>
      <c r="G38" s="25">
        <v>60551</v>
      </c>
      <c r="H38" s="25">
        <v>793</v>
      </c>
      <c r="I38" s="25">
        <v>61344</v>
      </c>
      <c r="J38" s="26">
        <v>0.81042090522366372</v>
      </c>
      <c r="K38" s="4" t="s">
        <v>28</v>
      </c>
      <c r="L38" s="27">
        <v>4.4032496882966523</v>
      </c>
      <c r="M38" s="27">
        <v>5.5725370462735171</v>
      </c>
      <c r="N38" s="27">
        <v>3.9302999999999999</v>
      </c>
      <c r="O38" s="27">
        <v>0.7052981375203744</v>
      </c>
      <c r="P38" s="27">
        <v>0.5605</v>
      </c>
      <c r="Q38" s="28">
        <v>7.1176471710205078</v>
      </c>
      <c r="R38" s="28">
        <v>0.65306121110916138</v>
      </c>
      <c r="S38" s="28">
        <v>3.3069407939910889</v>
      </c>
      <c r="T38" s="28">
        <v>3.195573091506958</v>
      </c>
      <c r="U38" s="28">
        <v>2.9749999046325684</v>
      </c>
      <c r="V38" s="28">
        <v>3.0606060028076172</v>
      </c>
      <c r="W38" s="28">
        <v>3.0566666126251221</v>
      </c>
      <c r="X38" s="28">
        <v>2.7444443702697754</v>
      </c>
      <c r="Y38" s="29">
        <v>100</v>
      </c>
      <c r="Z38" s="29">
        <v>99</v>
      </c>
      <c r="AA38" s="29">
        <v>89</v>
      </c>
      <c r="AB38" s="29">
        <v>99</v>
      </c>
      <c r="AC38" s="29">
        <v>100</v>
      </c>
      <c r="AD38" s="29">
        <v>99</v>
      </c>
      <c r="AE38" s="27">
        <v>6.7388287576999195</v>
      </c>
      <c r="AF38" s="27">
        <v>10.321695175576153</v>
      </c>
      <c r="AG38" s="27">
        <v>17.060523933276073</v>
      </c>
      <c r="AH38" s="27">
        <v>2.8995221437380012</v>
      </c>
      <c r="AI38" s="27">
        <v>2.5386426983440065</v>
      </c>
      <c r="AJ38" s="27">
        <v>1.6237882465245486</v>
      </c>
      <c r="AK38" s="27">
        <v>1.5199540461777796</v>
      </c>
      <c r="AL38" s="27">
        <v>1.6786176864073568</v>
      </c>
      <c r="AM38" s="27">
        <v>1.3237223591810516</v>
      </c>
      <c r="AN38" s="27">
        <v>1.5617178052939602</v>
      </c>
      <c r="AO38" s="27">
        <v>1.5068167328970179</v>
      </c>
      <c r="AP38" s="27">
        <v>14.652781718563723</v>
      </c>
      <c r="AQ38" s="27">
        <v>5</v>
      </c>
      <c r="AR38" s="27">
        <v>3.8850189776181479</v>
      </c>
      <c r="AS38" s="27">
        <v>2.0211682916613851</v>
      </c>
      <c r="AT38" s="27">
        <v>3.2969477142432257</v>
      </c>
      <c r="AU38" s="27">
        <v>5</v>
      </c>
      <c r="AV38" s="27">
        <v>4.6762119837166836</v>
      </c>
      <c r="AW38" s="27">
        <v>23.879346967239442</v>
      </c>
      <c r="AX38" s="4">
        <v>5</v>
      </c>
      <c r="AY38" s="27">
        <v>60.592652619079239</v>
      </c>
      <c r="AZ38" s="30">
        <v>6.583625029259693</v>
      </c>
      <c r="BA38" s="5">
        <v>403865.89</v>
      </c>
      <c r="BB38" s="4">
        <v>55</v>
      </c>
      <c r="BC38" s="4">
        <v>37</v>
      </c>
      <c r="BD38" s="4" t="s">
        <v>29</v>
      </c>
      <c r="BE38" s="27">
        <v>57.5762698854371</v>
      </c>
      <c r="BF38" s="28">
        <v>3.016382733754142</v>
      </c>
      <c r="BG38" s="27">
        <v>0</v>
      </c>
      <c r="BH38" s="4">
        <v>0</v>
      </c>
      <c r="BI38" s="30">
        <v>0</v>
      </c>
      <c r="BJ38" s="5">
        <v>0</v>
      </c>
    </row>
    <row r="39" spans="1:62" ht="15">
      <c r="A39" s="1">
        <v>38</v>
      </c>
      <c r="B39" s="22">
        <v>280024100</v>
      </c>
      <c r="C39" s="23">
        <v>280024100</v>
      </c>
      <c r="D39" s="24" t="s">
        <v>81</v>
      </c>
      <c r="E39" s="4" t="s">
        <v>35</v>
      </c>
      <c r="F39" s="25">
        <v>51160</v>
      </c>
      <c r="G39" s="25">
        <v>23514</v>
      </c>
      <c r="H39" s="25">
        <v>367</v>
      </c>
      <c r="I39" s="25">
        <v>23881</v>
      </c>
      <c r="J39" s="26">
        <v>0.46679046129788898</v>
      </c>
      <c r="K39" s="4" t="s">
        <v>28</v>
      </c>
      <c r="L39" s="27">
        <v>4.4998368635966344</v>
      </c>
      <c r="M39" s="27">
        <v>5.694773042561585</v>
      </c>
      <c r="N39" s="27">
        <v>5.1711999999999998</v>
      </c>
      <c r="O39" s="27">
        <v>0.90806077105294525</v>
      </c>
      <c r="P39" s="27">
        <v>0.50339999999999996</v>
      </c>
      <c r="Q39" s="28">
        <v>7.3636364936828613</v>
      </c>
      <c r="R39" s="28">
        <v>0.68181818723678589</v>
      </c>
      <c r="S39" s="28">
        <v>3.25</v>
      </c>
      <c r="T39" s="28">
        <v>3.1777777671813965</v>
      </c>
      <c r="U39" s="28">
        <v>2.7777776718139648</v>
      </c>
      <c r="V39" s="28">
        <v>2.9916665554046631</v>
      </c>
      <c r="W39" s="28">
        <v>3.2613637447357178</v>
      </c>
      <c r="X39" s="28">
        <v>2.5227272510528564</v>
      </c>
      <c r="Y39" s="29">
        <v>99</v>
      </c>
      <c r="Z39" s="29">
        <v>97</v>
      </c>
      <c r="AA39" s="29">
        <v>77</v>
      </c>
      <c r="AB39" s="29">
        <v>99</v>
      </c>
      <c r="AC39" s="29">
        <v>100</v>
      </c>
      <c r="AD39" s="29">
        <v>99</v>
      </c>
      <c r="AE39" s="27">
        <v>15.8628634081462</v>
      </c>
      <c r="AF39" s="27">
        <v>9.2063247978116358</v>
      </c>
      <c r="AG39" s="27">
        <v>25.069188205957836</v>
      </c>
      <c r="AH39" s="27">
        <v>3.250694070242754</v>
      </c>
      <c r="AI39" s="27">
        <v>2.8255468222994833</v>
      </c>
      <c r="AJ39" s="27">
        <v>1.4688440203193873</v>
      </c>
      <c r="AK39" s="27">
        <v>1.4729850913578071</v>
      </c>
      <c r="AL39" s="27">
        <v>1.2502243217750977</v>
      </c>
      <c r="AM39" s="27">
        <v>1.1818234077516649</v>
      </c>
      <c r="AN39" s="27">
        <v>2.011808503848254</v>
      </c>
      <c r="AO39" s="27">
        <v>1.124819528429875</v>
      </c>
      <c r="AP39" s="27">
        <v>14.586745766024324</v>
      </c>
      <c r="AQ39" s="27">
        <v>1.2725240738443562</v>
      </c>
      <c r="AR39" s="27">
        <v>1.6550569328544422</v>
      </c>
      <c r="AS39" s="27">
        <v>0</v>
      </c>
      <c r="AT39" s="27">
        <v>3.2969477142432257</v>
      </c>
      <c r="AU39" s="27">
        <v>5</v>
      </c>
      <c r="AV39" s="27">
        <v>4.6762119837166836</v>
      </c>
      <c r="AW39" s="27">
        <v>15.900740704658707</v>
      </c>
      <c r="AX39" s="4">
        <v>5</v>
      </c>
      <c r="AY39" s="27">
        <v>60.556674676640867</v>
      </c>
      <c r="AZ39" s="30">
        <v>6.5762989250379107</v>
      </c>
      <c r="BA39" s="5">
        <v>157048.59</v>
      </c>
      <c r="BB39" s="4">
        <v>56</v>
      </c>
      <c r="BC39" s="4">
        <v>38</v>
      </c>
      <c r="BD39" s="4" t="s">
        <v>29</v>
      </c>
      <c r="BE39" s="27">
        <v>67.901937844803911</v>
      </c>
      <c r="BF39" s="28">
        <v>-7.3452631680510407</v>
      </c>
      <c r="BG39" s="27">
        <v>0</v>
      </c>
      <c r="BH39" s="4">
        <v>0</v>
      </c>
      <c r="BI39" s="30">
        <v>0</v>
      </c>
      <c r="BJ39" s="5">
        <v>0</v>
      </c>
    </row>
    <row r="40" spans="1:62" ht="15">
      <c r="A40" s="1">
        <v>39</v>
      </c>
      <c r="B40" s="22">
        <v>418760100</v>
      </c>
      <c r="C40" s="23">
        <v>418760100</v>
      </c>
      <c r="D40" s="24" t="s">
        <v>82</v>
      </c>
      <c r="E40" s="4" t="s">
        <v>83</v>
      </c>
      <c r="F40" s="25">
        <v>28386</v>
      </c>
      <c r="G40" s="25">
        <v>16906</v>
      </c>
      <c r="H40" s="25">
        <v>0</v>
      </c>
      <c r="I40" s="25">
        <v>16906</v>
      </c>
      <c r="J40" s="26">
        <v>0.59557528359050238</v>
      </c>
      <c r="K40" s="4" t="s">
        <v>28</v>
      </c>
      <c r="L40" s="27">
        <v>3.731740141703332</v>
      </c>
      <c r="M40" s="27">
        <v>4.7227074680727936</v>
      </c>
      <c r="N40" s="27">
        <v>3.8845999999999998</v>
      </c>
      <c r="O40" s="27">
        <v>0.82253665429444811</v>
      </c>
      <c r="P40" s="27">
        <v>0.18690000000000001</v>
      </c>
      <c r="Q40" s="28">
        <v>8.1111106872558594</v>
      </c>
      <c r="R40" s="28">
        <v>0.92592591047286987</v>
      </c>
      <c r="S40" s="28">
        <v>3.3906526565551758</v>
      </c>
      <c r="T40" s="28">
        <v>3.5092649459838867</v>
      </c>
      <c r="U40" s="28">
        <v>3.1851851940155029</v>
      </c>
      <c r="V40" s="28">
        <v>3.4275362491607666</v>
      </c>
      <c r="W40" s="28">
        <v>3.209876537322998</v>
      </c>
      <c r="X40" s="28">
        <v>3</v>
      </c>
      <c r="Y40" s="29">
        <v>100</v>
      </c>
      <c r="Z40" s="29">
        <v>100</v>
      </c>
      <c r="AA40" s="29">
        <v>94</v>
      </c>
      <c r="AB40" s="29">
        <v>91</v>
      </c>
      <c r="AC40" s="29">
        <v>100</v>
      </c>
      <c r="AD40" s="29">
        <v>100</v>
      </c>
      <c r="AE40" s="27">
        <v>12.014397883910474</v>
      </c>
      <c r="AF40" s="27">
        <v>3.023930322111648</v>
      </c>
      <c r="AG40" s="27">
        <v>15.038328206022122</v>
      </c>
      <c r="AH40" s="27">
        <v>4.3177808434760543</v>
      </c>
      <c r="AI40" s="27">
        <v>5.2609736966340632</v>
      </c>
      <c r="AJ40" s="27">
        <v>1.8515804647225447</v>
      </c>
      <c r="AK40" s="27">
        <v>2.347911900205554</v>
      </c>
      <c r="AL40" s="27">
        <v>2.1351685631930235</v>
      </c>
      <c r="AM40" s="27">
        <v>2.0789796054555159</v>
      </c>
      <c r="AN40" s="27">
        <v>1.8985977670291363</v>
      </c>
      <c r="AO40" s="27">
        <v>1.9471144261359292</v>
      </c>
      <c r="AP40" s="27">
        <v>21.838107266851825</v>
      </c>
      <c r="AQ40" s="27">
        <v>5</v>
      </c>
      <c r="AR40" s="27">
        <v>5</v>
      </c>
      <c r="AS40" s="27">
        <v>3.3751827045425737</v>
      </c>
      <c r="AT40" s="27">
        <v>0</v>
      </c>
      <c r="AU40" s="27">
        <v>5</v>
      </c>
      <c r="AV40" s="27">
        <v>5</v>
      </c>
      <c r="AW40" s="27">
        <v>23.375182704542574</v>
      </c>
      <c r="AX40" s="4">
        <v>0</v>
      </c>
      <c r="AY40" s="27">
        <v>60.251618177416525</v>
      </c>
      <c r="AZ40" s="30">
        <v>6.5141809840056215</v>
      </c>
      <c r="BA40" s="5">
        <v>110128.74</v>
      </c>
      <c r="BB40" s="4">
        <v>57</v>
      </c>
      <c r="BC40" s="4">
        <v>39</v>
      </c>
      <c r="BD40" s="4" t="s">
        <v>29</v>
      </c>
      <c r="BE40" s="27">
        <v>67.707868359682706</v>
      </c>
      <c r="BF40" s="28">
        <v>-7.4562501822661815</v>
      </c>
      <c r="BG40" s="27">
        <v>0</v>
      </c>
      <c r="BH40" s="4">
        <v>0</v>
      </c>
      <c r="BI40" s="30">
        <v>0</v>
      </c>
      <c r="BJ40" s="5">
        <v>0</v>
      </c>
    </row>
    <row r="41" spans="1:62">
      <c r="A41" s="1">
        <v>40</v>
      </c>
      <c r="B41" s="31">
        <v>160077000</v>
      </c>
      <c r="C41" s="4">
        <v>160077000</v>
      </c>
      <c r="D41" s="4" t="s">
        <v>84</v>
      </c>
      <c r="E41" s="4" t="s">
        <v>35</v>
      </c>
      <c r="F41" s="25">
        <v>58454</v>
      </c>
      <c r="G41" s="25">
        <v>38639</v>
      </c>
      <c r="H41" s="25">
        <v>251</v>
      </c>
      <c r="I41" s="25">
        <v>38890</v>
      </c>
      <c r="J41" s="26">
        <v>0.66530947411639918</v>
      </c>
      <c r="K41" s="4" t="s">
        <v>28</v>
      </c>
      <c r="L41" s="27">
        <v>4.2296544220753214</v>
      </c>
      <c r="M41" s="27">
        <v>5.3528433835118454</v>
      </c>
      <c r="N41" s="27">
        <v>4.2740999999999998</v>
      </c>
      <c r="O41" s="27">
        <v>0.7984728290697507</v>
      </c>
      <c r="P41" s="27">
        <v>0.4793</v>
      </c>
      <c r="Q41" s="28">
        <v>7.2333331108093262</v>
      </c>
      <c r="R41" s="28">
        <v>0.72413790225982666</v>
      </c>
      <c r="S41" s="28">
        <v>3.2254762649536133</v>
      </c>
      <c r="T41" s="28">
        <v>3.1822917461395264</v>
      </c>
      <c r="U41" s="28">
        <v>2.8599998950958252</v>
      </c>
      <c r="V41" s="28">
        <v>3.1944444179534912</v>
      </c>
      <c r="W41" s="28">
        <v>3.1111111640930176</v>
      </c>
      <c r="X41" s="28">
        <v>2.4833333492279053</v>
      </c>
      <c r="Y41" s="29">
        <v>100</v>
      </c>
      <c r="Z41" s="29">
        <v>99</v>
      </c>
      <c r="AA41" s="29">
        <v>82</v>
      </c>
      <c r="AB41" s="29">
        <v>98</v>
      </c>
      <c r="AC41" s="29">
        <v>100</v>
      </c>
      <c r="AD41" s="29">
        <v>100</v>
      </c>
      <c r="AE41" s="27">
        <v>10.931559437066404</v>
      </c>
      <c r="AF41" s="27">
        <v>8.7355642705940397</v>
      </c>
      <c r="AG41" s="27">
        <v>19.667123707660444</v>
      </c>
      <c r="AH41" s="27">
        <v>3.0646742483312366</v>
      </c>
      <c r="AI41" s="27">
        <v>3.2477643986832323</v>
      </c>
      <c r="AJ41" s="27">
        <v>1.4021113514525387</v>
      </c>
      <c r="AK41" s="27">
        <v>1.4848992812800534</v>
      </c>
      <c r="AL41" s="27">
        <v>1.4288221115671746</v>
      </c>
      <c r="AM41" s="27">
        <v>1.5992036907786797</v>
      </c>
      <c r="AN41" s="27">
        <v>1.6814311884273421</v>
      </c>
      <c r="AO41" s="27">
        <v>1.0569476364292318</v>
      </c>
      <c r="AP41" s="27">
        <v>14.965853906949491</v>
      </c>
      <c r="AQ41" s="27">
        <v>5</v>
      </c>
      <c r="AR41" s="27">
        <v>3.8850189776181479</v>
      </c>
      <c r="AS41" s="27">
        <v>0.12554811362772064</v>
      </c>
      <c r="AT41" s="27">
        <v>1.5938954284864513</v>
      </c>
      <c r="AU41" s="27">
        <v>5</v>
      </c>
      <c r="AV41" s="27">
        <v>5</v>
      </c>
      <c r="AW41" s="27">
        <v>20.604462519732323</v>
      </c>
      <c r="AX41" s="4">
        <v>5</v>
      </c>
      <c r="AY41" s="27">
        <v>60.237440134342258</v>
      </c>
      <c r="AZ41" s="30">
        <v>6.5112939422744009</v>
      </c>
      <c r="BA41" s="5">
        <v>253224.22</v>
      </c>
      <c r="BB41" s="4">
        <v>58</v>
      </c>
      <c r="BC41" s="4">
        <v>40</v>
      </c>
      <c r="BD41" s="4" t="s">
        <v>29</v>
      </c>
      <c r="BE41" s="27">
        <v>60.025245137591625</v>
      </c>
      <c r="BF41" s="28">
        <v>0.21219499675063247</v>
      </c>
      <c r="BG41" s="27">
        <v>0</v>
      </c>
      <c r="BH41" s="4">
        <v>0</v>
      </c>
      <c r="BI41" s="30">
        <v>0</v>
      </c>
      <c r="BJ41" s="5">
        <v>0</v>
      </c>
    </row>
    <row r="42" spans="1:62" ht="15">
      <c r="A42" s="1">
        <v>41</v>
      </c>
      <c r="B42" s="22">
        <v>32167200</v>
      </c>
      <c r="C42" s="23">
        <v>32167200</v>
      </c>
      <c r="D42" s="24" t="s">
        <v>85</v>
      </c>
      <c r="E42" s="4" t="s">
        <v>45</v>
      </c>
      <c r="F42" s="25">
        <v>53038</v>
      </c>
      <c r="G42" s="25">
        <v>38729</v>
      </c>
      <c r="H42" s="25">
        <v>2102</v>
      </c>
      <c r="I42" s="25">
        <v>40831</v>
      </c>
      <c r="J42" s="26">
        <v>0.7698442626041706</v>
      </c>
      <c r="K42" s="4" t="s">
        <v>28</v>
      </c>
      <c r="L42" s="27">
        <v>3.8313712212817408</v>
      </c>
      <c r="M42" s="27">
        <v>4.8487956804643284</v>
      </c>
      <c r="N42" s="27">
        <v>3.855</v>
      </c>
      <c r="O42" s="27">
        <v>0.79504278052624378</v>
      </c>
      <c r="P42" s="27">
        <v>0.27610000000000001</v>
      </c>
      <c r="Q42" s="28">
        <v>7.6578946113586426</v>
      </c>
      <c r="R42" s="28">
        <v>0.82051283121109009</v>
      </c>
      <c r="S42" s="28">
        <v>3.3253445625305176</v>
      </c>
      <c r="T42" s="28">
        <v>3.2373411655426025</v>
      </c>
      <c r="U42" s="28">
        <v>3.1129031181335449</v>
      </c>
      <c r="V42" s="28">
        <v>3.134615421295166</v>
      </c>
      <c r="W42" s="28">
        <v>3.1359648704528809</v>
      </c>
      <c r="X42" s="28">
        <v>2.5689654350280762</v>
      </c>
      <c r="Y42" s="29">
        <v>100</v>
      </c>
      <c r="Z42" s="29">
        <v>100</v>
      </c>
      <c r="AA42" s="29">
        <v>95</v>
      </c>
      <c r="AB42" s="29">
        <v>97</v>
      </c>
      <c r="AC42" s="29">
        <v>100</v>
      </c>
      <c r="AD42" s="29">
        <v>95</v>
      </c>
      <c r="AE42" s="27">
        <v>10.777212054521472</v>
      </c>
      <c r="AF42" s="27">
        <v>4.7663302817718032</v>
      </c>
      <c r="AG42" s="27">
        <v>15.543542336293275</v>
      </c>
      <c r="AH42" s="27">
        <v>3.6707740515828577</v>
      </c>
      <c r="AI42" s="27">
        <v>4.2092828990749371</v>
      </c>
      <c r="AJ42" s="27">
        <v>1.6738675916781642</v>
      </c>
      <c r="AK42" s="27">
        <v>1.6301966439751949</v>
      </c>
      <c r="AL42" s="27">
        <v>1.978162117990891</v>
      </c>
      <c r="AM42" s="27">
        <v>1.4760568973141759</v>
      </c>
      <c r="AN42" s="27">
        <v>1.7360798390548959</v>
      </c>
      <c r="AO42" s="27">
        <v>1.2044834582182229</v>
      </c>
      <c r="AP42" s="27">
        <v>17.578903498889343</v>
      </c>
      <c r="AQ42" s="27">
        <v>5</v>
      </c>
      <c r="AR42" s="27">
        <v>5</v>
      </c>
      <c r="AS42" s="27">
        <v>3.6459855871188114</v>
      </c>
      <c r="AT42" s="27">
        <v>0</v>
      </c>
      <c r="AU42" s="27">
        <v>5</v>
      </c>
      <c r="AV42" s="27">
        <v>3.38105991858342</v>
      </c>
      <c r="AW42" s="27">
        <v>22.027045505702233</v>
      </c>
      <c r="AX42" s="4">
        <v>5</v>
      </c>
      <c r="AY42" s="27">
        <v>60.14949134088485</v>
      </c>
      <c r="AZ42" s="30">
        <v>6.4933851352837646</v>
      </c>
      <c r="BA42" s="5">
        <v>265131.40999999997</v>
      </c>
      <c r="BB42" s="4">
        <v>59</v>
      </c>
      <c r="BC42" s="4">
        <v>41</v>
      </c>
      <c r="BD42" s="4" t="s">
        <v>29</v>
      </c>
      <c r="BE42" s="27">
        <v>52.259441888791088</v>
      </c>
      <c r="BF42" s="28">
        <v>7.8900494526537912</v>
      </c>
      <c r="BG42" s="27">
        <v>0</v>
      </c>
      <c r="BH42" s="4">
        <v>0</v>
      </c>
      <c r="BI42" s="30">
        <v>0</v>
      </c>
      <c r="BJ42" s="5">
        <v>0</v>
      </c>
    </row>
    <row r="43" spans="1:62" ht="15">
      <c r="A43" s="1">
        <v>42</v>
      </c>
      <c r="B43" s="22">
        <v>654277800</v>
      </c>
      <c r="C43" s="23">
        <v>413989500</v>
      </c>
      <c r="D43" s="24" t="s">
        <v>86</v>
      </c>
      <c r="E43" s="4" t="s">
        <v>52</v>
      </c>
      <c r="F43" s="25">
        <v>35951</v>
      </c>
      <c r="G43" s="25">
        <v>10600</v>
      </c>
      <c r="H43" s="25">
        <v>1545</v>
      </c>
      <c r="I43" s="25">
        <v>12145</v>
      </c>
      <c r="J43" s="26">
        <v>0.33782092292286725</v>
      </c>
      <c r="K43" s="4" t="s">
        <v>28</v>
      </c>
      <c r="L43" s="27">
        <v>4.1807851679033128</v>
      </c>
      <c r="M43" s="27">
        <v>5.2909968500252056</v>
      </c>
      <c r="N43" s="27">
        <v>4.0395000000000003</v>
      </c>
      <c r="O43" s="27">
        <v>0.76346671799299159</v>
      </c>
      <c r="P43" s="27">
        <v>0.27029999999999998</v>
      </c>
      <c r="Q43" s="28">
        <v>8.1818180084228516</v>
      </c>
      <c r="R43" s="28">
        <v>0.90909093618392944</v>
      </c>
      <c r="S43" s="28">
        <v>3.6396102905273438</v>
      </c>
      <c r="T43" s="28">
        <v>3.4017856121063232</v>
      </c>
      <c r="U43" s="28">
        <v>2.9545454978942871</v>
      </c>
      <c r="V43" s="28">
        <v>3.5666666030883789</v>
      </c>
      <c r="W43" s="28">
        <v>3.4090909957885742</v>
      </c>
      <c r="X43" s="28">
        <v>3.2272727489471436</v>
      </c>
      <c r="Y43" s="29">
        <v>100</v>
      </c>
      <c r="Z43" s="29">
        <v>97</v>
      </c>
      <c r="AA43" s="29">
        <v>92</v>
      </c>
      <c r="AB43" s="29">
        <v>100</v>
      </c>
      <c r="AC43" s="29">
        <v>97</v>
      </c>
      <c r="AD43" s="29">
        <v>100</v>
      </c>
      <c r="AE43" s="27">
        <v>9.3563334455850171</v>
      </c>
      <c r="AF43" s="27">
        <v>4.6530352171302223</v>
      </c>
      <c r="AG43" s="27">
        <v>14.009368662715239</v>
      </c>
      <c r="AH43" s="27">
        <v>4.4187219165415925</v>
      </c>
      <c r="AI43" s="27">
        <v>5.0930136326570441</v>
      </c>
      <c r="AJ43" s="27">
        <v>2.5290305887886433</v>
      </c>
      <c r="AK43" s="27">
        <v>2.0642310925607794</v>
      </c>
      <c r="AL43" s="27">
        <v>1.634187948446584</v>
      </c>
      <c r="AM43" s="27">
        <v>2.3653534027233141</v>
      </c>
      <c r="AN43" s="27">
        <v>2.3366330919424412</v>
      </c>
      <c r="AO43" s="27">
        <v>2.3386834446041558</v>
      </c>
      <c r="AP43" s="27">
        <v>22.779855118264557</v>
      </c>
      <c r="AQ43" s="27">
        <v>5</v>
      </c>
      <c r="AR43" s="27">
        <v>1.6550569328544422</v>
      </c>
      <c r="AS43" s="27">
        <v>2.833576939390098</v>
      </c>
      <c r="AT43" s="27">
        <v>5</v>
      </c>
      <c r="AU43" s="27">
        <v>3.3612617176995392</v>
      </c>
      <c r="AV43" s="27">
        <v>5</v>
      </c>
      <c r="AW43" s="27">
        <v>22.849895589944079</v>
      </c>
      <c r="AX43" s="4">
        <v>0</v>
      </c>
      <c r="AY43" s="27">
        <v>59.639119370923879</v>
      </c>
      <c r="AZ43" s="30">
        <v>6.3894592854324106</v>
      </c>
      <c r="BA43" s="5">
        <v>77599.98</v>
      </c>
      <c r="BB43" s="4">
        <v>60</v>
      </c>
      <c r="BC43" s="4">
        <v>42</v>
      </c>
      <c r="BD43" s="4" t="s">
        <v>29</v>
      </c>
      <c r="BE43" s="27">
        <v>54.110868661250109</v>
      </c>
      <c r="BF43" s="28">
        <v>5.5282507023342049</v>
      </c>
      <c r="BG43" s="27">
        <v>0</v>
      </c>
      <c r="BH43" s="4">
        <v>0</v>
      </c>
      <c r="BI43" s="30">
        <v>0</v>
      </c>
      <c r="BJ43" s="5">
        <v>0</v>
      </c>
    </row>
    <row r="44" spans="1:62" ht="15">
      <c r="A44" s="1">
        <v>43</v>
      </c>
      <c r="B44" s="31">
        <v>907396500</v>
      </c>
      <c r="C44" s="23">
        <v>300687500</v>
      </c>
      <c r="D44" s="24" t="s">
        <v>87</v>
      </c>
      <c r="E44" s="4" t="s">
        <v>68</v>
      </c>
      <c r="F44" s="25">
        <v>28074</v>
      </c>
      <c r="G44" s="25">
        <v>24296</v>
      </c>
      <c r="H44" s="25">
        <v>544</v>
      </c>
      <c r="I44" s="25">
        <v>24840</v>
      </c>
      <c r="J44" s="26">
        <v>0.88480444539431502</v>
      </c>
      <c r="K44" s="4" t="s">
        <v>28</v>
      </c>
      <c r="L44" s="27">
        <v>4.082823571486963</v>
      </c>
      <c r="M44" s="27">
        <v>5.1670214537188981</v>
      </c>
      <c r="N44" s="27">
        <v>3.7490999999999999</v>
      </c>
      <c r="O44" s="27">
        <v>0.72558243343495943</v>
      </c>
      <c r="P44" s="27">
        <v>0.22450000000000001</v>
      </c>
      <c r="Q44" s="28">
        <v>8.1875</v>
      </c>
      <c r="R44" s="28">
        <v>0.9375</v>
      </c>
      <c r="S44" s="28">
        <v>3.6450893878936768</v>
      </c>
      <c r="T44" s="28">
        <v>3.6488094329833984</v>
      </c>
      <c r="U44" s="28">
        <v>3.0454545021057129</v>
      </c>
      <c r="V44" s="28">
        <v>3.2424242496490479</v>
      </c>
      <c r="W44" s="28">
        <v>3.3499999046325684</v>
      </c>
      <c r="X44" s="28">
        <v>2.8928570747375488</v>
      </c>
      <c r="Y44" s="29">
        <v>100</v>
      </c>
      <c r="Z44" s="29">
        <v>97</v>
      </c>
      <c r="AA44" s="29">
        <v>92</v>
      </c>
      <c r="AB44" s="29">
        <v>100</v>
      </c>
      <c r="AC44" s="29">
        <v>92</v>
      </c>
      <c r="AD44" s="29">
        <v>100</v>
      </c>
      <c r="AE44" s="27">
        <v>7.6515936767590818</v>
      </c>
      <c r="AF44" s="27">
        <v>3.7583948790984398</v>
      </c>
      <c r="AG44" s="27">
        <v>11.409988555857522</v>
      </c>
      <c r="AH44" s="27">
        <v>4.4268334715755078</v>
      </c>
      <c r="AI44" s="27">
        <v>5.3764466866183485</v>
      </c>
      <c r="AJ44" s="27">
        <v>2.5439400138637849</v>
      </c>
      <c r="AK44" s="27">
        <v>2.716225429385891</v>
      </c>
      <c r="AL44" s="27">
        <v>1.8316546013331307</v>
      </c>
      <c r="AM44" s="27">
        <v>1.6979611955721718</v>
      </c>
      <c r="AN44" s="27">
        <v>2.2067028373144848</v>
      </c>
      <c r="AO44" s="27">
        <v>1.7625175033848006</v>
      </c>
      <c r="AP44" s="27">
        <v>22.562281739048121</v>
      </c>
      <c r="AQ44" s="27">
        <v>5</v>
      </c>
      <c r="AR44" s="27">
        <v>1.6550569328544422</v>
      </c>
      <c r="AS44" s="27">
        <v>2.833576939390098</v>
      </c>
      <c r="AT44" s="27">
        <v>5</v>
      </c>
      <c r="AU44" s="27">
        <v>0.63003124719877024</v>
      </c>
      <c r="AV44" s="27">
        <v>5</v>
      </c>
      <c r="AW44" s="27">
        <v>20.118665119443314</v>
      </c>
      <c r="AX44" s="4">
        <v>5</v>
      </c>
      <c r="AY44" s="27">
        <v>59.090935414348955</v>
      </c>
      <c r="AZ44" s="30">
        <v>6.2778338692358995</v>
      </c>
      <c r="BA44" s="5">
        <v>155941.39000000001</v>
      </c>
      <c r="BB44" s="4">
        <v>61</v>
      </c>
      <c r="BC44" s="4">
        <v>43</v>
      </c>
      <c r="BD44" s="4" t="s">
        <v>29</v>
      </c>
      <c r="BE44" s="27">
        <v>55.19146055399851</v>
      </c>
      <c r="BF44" s="28">
        <v>3.8994748407782609</v>
      </c>
      <c r="BG44" s="27">
        <v>0</v>
      </c>
      <c r="BH44" s="4">
        <v>0</v>
      </c>
      <c r="BI44" s="30">
        <v>0</v>
      </c>
      <c r="BJ44" s="5">
        <v>0</v>
      </c>
    </row>
    <row r="45" spans="1:62" ht="15">
      <c r="A45" s="1">
        <v>44</v>
      </c>
      <c r="B45" s="22">
        <v>160033800</v>
      </c>
      <c r="C45" s="23">
        <v>367300600</v>
      </c>
      <c r="D45" s="24" t="s">
        <v>88</v>
      </c>
      <c r="E45" s="4" t="s">
        <v>35</v>
      </c>
      <c r="F45" s="25">
        <v>53903</v>
      </c>
      <c r="G45" s="25">
        <v>38047</v>
      </c>
      <c r="H45" s="25">
        <v>278</v>
      </c>
      <c r="I45" s="25">
        <v>38325</v>
      </c>
      <c r="J45" s="26">
        <v>0.71099938778917682</v>
      </c>
      <c r="K45" s="4" t="s">
        <v>28</v>
      </c>
      <c r="L45" s="27">
        <v>4.5213843343181788</v>
      </c>
      <c r="M45" s="27">
        <v>5.7220424656807056</v>
      </c>
      <c r="N45" s="27">
        <v>3.7094999999999998</v>
      </c>
      <c r="O45" s="27">
        <v>0.64828250091616724</v>
      </c>
      <c r="P45" s="27">
        <v>0.68700000000000006</v>
      </c>
      <c r="Q45" s="28">
        <v>7.2727274894714355</v>
      </c>
      <c r="R45" s="28">
        <v>0.70588237047195435</v>
      </c>
      <c r="S45" s="28">
        <v>3.1467087268829346</v>
      </c>
      <c r="T45" s="28">
        <v>3.0381362438201904</v>
      </c>
      <c r="U45" s="28">
        <v>2.810344934463501</v>
      </c>
      <c r="V45" s="28">
        <v>3.1282050609588623</v>
      </c>
      <c r="W45" s="28">
        <v>2.9217171669006348</v>
      </c>
      <c r="X45" s="28">
        <v>2.90625</v>
      </c>
      <c r="Y45" s="29">
        <v>100</v>
      </c>
      <c r="Z45" s="29">
        <v>100</v>
      </c>
      <c r="AA45" s="29">
        <v>91</v>
      </c>
      <c r="AB45" s="29">
        <v>100</v>
      </c>
      <c r="AC45" s="29">
        <v>100</v>
      </c>
      <c r="AD45" s="29">
        <v>100</v>
      </c>
      <c r="AE45" s="27">
        <v>4.1732049298239868</v>
      </c>
      <c r="AF45" s="27">
        <v>12.792699602672673</v>
      </c>
      <c r="AG45" s="27">
        <v>16.965904532496658</v>
      </c>
      <c r="AH45" s="27">
        <v>3.1209132740682177</v>
      </c>
      <c r="AI45" s="27">
        <v>3.0656316413412825</v>
      </c>
      <c r="AJ45" s="27">
        <v>1.1877733631491636</v>
      </c>
      <c r="AK45" s="27">
        <v>1.1044154445364014</v>
      </c>
      <c r="AL45" s="27">
        <v>1.3209648210783855</v>
      </c>
      <c r="AM45" s="27">
        <v>1.4628623701708232</v>
      </c>
      <c r="AN45" s="27">
        <v>1.2649892206314628</v>
      </c>
      <c r="AO45" s="27">
        <v>1.7855922214217437</v>
      </c>
      <c r="AP45" s="27">
        <v>14.313142356397483</v>
      </c>
      <c r="AQ45" s="27">
        <v>5</v>
      </c>
      <c r="AR45" s="27">
        <v>5</v>
      </c>
      <c r="AS45" s="27">
        <v>2.5627740568138604</v>
      </c>
      <c r="AT45" s="27">
        <v>5</v>
      </c>
      <c r="AU45" s="27">
        <v>5</v>
      </c>
      <c r="AV45" s="27">
        <v>5</v>
      </c>
      <c r="AW45" s="27">
        <v>27.562774056813861</v>
      </c>
      <c r="AX45" s="4">
        <v>0</v>
      </c>
      <c r="AY45" s="27">
        <v>58.841820945708008</v>
      </c>
      <c r="AZ45" s="30">
        <v>6.227107272973651</v>
      </c>
      <c r="BA45" s="5">
        <v>238653.89</v>
      </c>
      <c r="BB45" s="4">
        <v>62</v>
      </c>
      <c r="BC45" s="4">
        <v>44</v>
      </c>
      <c r="BD45" s="4" t="s">
        <v>29</v>
      </c>
      <c r="BE45" s="27">
        <v>53.992242374889074</v>
      </c>
      <c r="BF45" s="28">
        <v>4.8495785708189345</v>
      </c>
      <c r="BG45" s="27">
        <v>0</v>
      </c>
      <c r="BH45" s="4">
        <v>0</v>
      </c>
      <c r="BI45" s="30">
        <v>0</v>
      </c>
      <c r="BJ45" s="5">
        <v>0</v>
      </c>
    </row>
    <row r="46" spans="1:62" ht="15">
      <c r="A46" s="1">
        <v>45</v>
      </c>
      <c r="B46" s="22">
        <v>999362200</v>
      </c>
      <c r="C46" s="23">
        <v>413981000</v>
      </c>
      <c r="D46" s="24" t="s">
        <v>89</v>
      </c>
      <c r="E46" s="4" t="s">
        <v>90</v>
      </c>
      <c r="F46" s="25">
        <v>32921</v>
      </c>
      <c r="G46" s="25">
        <v>25931</v>
      </c>
      <c r="H46" s="25">
        <v>0</v>
      </c>
      <c r="I46" s="25">
        <v>25931</v>
      </c>
      <c r="J46" s="26">
        <v>0.78767352146046599</v>
      </c>
      <c r="K46" s="4" t="s">
        <v>28</v>
      </c>
      <c r="L46" s="27">
        <v>3.6515475958546419</v>
      </c>
      <c r="M46" s="27">
        <v>4.6212197114814382</v>
      </c>
      <c r="N46" s="27">
        <v>3.4535999999999998</v>
      </c>
      <c r="O46" s="27">
        <v>0.74733516595619054</v>
      </c>
      <c r="P46" s="27">
        <v>0.45779999999999998</v>
      </c>
      <c r="Q46" s="28">
        <v>7.769230842590332</v>
      </c>
      <c r="R46" s="28">
        <v>0.80769228935241699</v>
      </c>
      <c r="S46" s="28">
        <v>3.3341836929321289</v>
      </c>
      <c r="T46" s="28">
        <v>3.3687729835510254</v>
      </c>
      <c r="U46" s="28">
        <v>3.173076868057251</v>
      </c>
      <c r="V46" s="28">
        <v>3.3181817531585693</v>
      </c>
      <c r="W46" s="28">
        <v>3.288461446762085</v>
      </c>
      <c r="X46" s="28">
        <v>3.153846263885498</v>
      </c>
      <c r="Y46" s="29">
        <v>99</v>
      </c>
      <c r="Z46" s="29">
        <v>99</v>
      </c>
      <c r="AA46" s="29">
        <v>94</v>
      </c>
      <c r="AB46" s="29">
        <v>100</v>
      </c>
      <c r="AC46" s="29">
        <v>97</v>
      </c>
      <c r="AD46" s="29">
        <v>100</v>
      </c>
      <c r="AE46" s="27">
        <v>8.630436187372462</v>
      </c>
      <c r="AF46" s="27">
        <v>8.3155911861468041</v>
      </c>
      <c r="AG46" s="27">
        <v>16.946027373519264</v>
      </c>
      <c r="AH46" s="27">
        <v>3.8297165552177712</v>
      </c>
      <c r="AI46" s="27">
        <v>4.0813742373897561</v>
      </c>
      <c r="AJ46" s="27">
        <v>1.6979201579388057</v>
      </c>
      <c r="AK46" s="27">
        <v>1.9770976056551746</v>
      </c>
      <c r="AL46" s="27">
        <v>2.1088676415211216</v>
      </c>
      <c r="AM46" s="27">
        <v>1.8538938395934601</v>
      </c>
      <c r="AN46" s="27">
        <v>2.0713912811373567</v>
      </c>
      <c r="AO46" s="27">
        <v>2.2121766952540738</v>
      </c>
      <c r="AP46" s="27">
        <v>19.832438013707517</v>
      </c>
      <c r="AQ46" s="27">
        <v>1.2725240738443562</v>
      </c>
      <c r="AR46" s="27">
        <v>3.8850189776181479</v>
      </c>
      <c r="AS46" s="27">
        <v>3.3751827045425737</v>
      </c>
      <c r="AT46" s="27">
        <v>5</v>
      </c>
      <c r="AU46" s="27">
        <v>3.3612617176995392</v>
      </c>
      <c r="AV46" s="27">
        <v>5</v>
      </c>
      <c r="AW46" s="27">
        <v>21.893987473704616</v>
      </c>
      <c r="AX46" s="4">
        <v>0</v>
      </c>
      <c r="AY46" s="27">
        <v>58.672452860931401</v>
      </c>
      <c r="AZ46" s="30">
        <v>6.1926192462321916</v>
      </c>
      <c r="BA46" s="5">
        <v>160580.81</v>
      </c>
      <c r="BB46" s="4">
        <v>63</v>
      </c>
      <c r="BC46" s="4">
        <v>45</v>
      </c>
      <c r="BD46" s="4" t="s">
        <v>29</v>
      </c>
      <c r="BE46" s="27">
        <v>58.666406563092202</v>
      </c>
      <c r="BF46" s="28">
        <v>6.0462904996327893E-3</v>
      </c>
      <c r="BG46" s="27">
        <v>0</v>
      </c>
      <c r="BH46" s="4">
        <v>0</v>
      </c>
      <c r="BI46" s="30">
        <v>0</v>
      </c>
      <c r="BJ46" s="5">
        <v>0</v>
      </c>
    </row>
    <row r="47" spans="1:62" ht="15">
      <c r="A47" s="1">
        <v>46</v>
      </c>
      <c r="B47" s="22">
        <v>400685200</v>
      </c>
      <c r="C47" s="23">
        <v>400685200</v>
      </c>
      <c r="D47" s="24" t="s">
        <v>91</v>
      </c>
      <c r="E47" s="4" t="s">
        <v>68</v>
      </c>
      <c r="F47" s="25">
        <v>35729</v>
      </c>
      <c r="G47" s="25">
        <v>27266</v>
      </c>
      <c r="H47" s="25">
        <v>458</v>
      </c>
      <c r="I47" s="25">
        <v>27724</v>
      </c>
      <c r="J47" s="26">
        <v>0.7759523076492485</v>
      </c>
      <c r="K47" s="4" t="s">
        <v>28</v>
      </c>
      <c r="L47" s="27">
        <v>3.5296887362065381</v>
      </c>
      <c r="M47" s="27">
        <v>4.4670011097949205</v>
      </c>
      <c r="N47" s="27">
        <v>3.8136000000000001</v>
      </c>
      <c r="O47" s="27">
        <v>0.85372712167852627</v>
      </c>
      <c r="P47" s="27">
        <v>0.307</v>
      </c>
      <c r="Q47" s="28">
        <v>7.8823528289794922</v>
      </c>
      <c r="R47" s="28">
        <v>0.82352942228317261</v>
      </c>
      <c r="S47" s="28">
        <v>3.5079364776611328</v>
      </c>
      <c r="T47" s="28">
        <v>3.5857143402099609</v>
      </c>
      <c r="U47" s="28">
        <v>3</v>
      </c>
      <c r="V47" s="28">
        <v>3.2272727489471436</v>
      </c>
      <c r="W47" s="28">
        <v>3.2254900932312012</v>
      </c>
      <c r="X47" s="28">
        <v>3</v>
      </c>
      <c r="Y47" s="29">
        <v>99</v>
      </c>
      <c r="Z47" s="29">
        <v>98</v>
      </c>
      <c r="AA47" s="29">
        <v>90</v>
      </c>
      <c r="AB47" s="29">
        <v>98</v>
      </c>
      <c r="AC47" s="29">
        <v>96</v>
      </c>
      <c r="AD47" s="29">
        <v>96</v>
      </c>
      <c r="AE47" s="27">
        <v>13.417925250949875</v>
      </c>
      <c r="AF47" s="27">
        <v>5.3699195054657354</v>
      </c>
      <c r="AG47" s="27">
        <v>18.787844756415609</v>
      </c>
      <c r="AH47" s="27">
        <v>3.991208385271114</v>
      </c>
      <c r="AI47" s="27">
        <v>4.2393789848047696</v>
      </c>
      <c r="AJ47" s="27">
        <v>2.17072689092958</v>
      </c>
      <c r="AK47" s="27">
        <v>2.5496923273406136</v>
      </c>
      <c r="AL47" s="27">
        <v>1.7329212748898573</v>
      </c>
      <c r="AM47" s="27">
        <v>1.6667746667679142</v>
      </c>
      <c r="AN47" s="27">
        <v>1.9329290554706509</v>
      </c>
      <c r="AO47" s="27">
        <v>1.9471144261359292</v>
      </c>
      <c r="AP47" s="27">
        <v>20.230746011610432</v>
      </c>
      <c r="AQ47" s="27">
        <v>1.2725240738443562</v>
      </c>
      <c r="AR47" s="27">
        <v>2.7700379552362948</v>
      </c>
      <c r="AS47" s="27">
        <v>2.2919711742376228</v>
      </c>
      <c r="AT47" s="27">
        <v>1.5938954284864513</v>
      </c>
      <c r="AU47" s="27">
        <v>2.8150156235993853</v>
      </c>
      <c r="AV47" s="27">
        <v>3.704847934866736</v>
      </c>
      <c r="AW47" s="27">
        <v>14.448292190270847</v>
      </c>
      <c r="AX47" s="4">
        <v>5</v>
      </c>
      <c r="AY47" s="27">
        <v>58.466882958296893</v>
      </c>
      <c r="AZ47" s="30">
        <v>6.1507595280411929</v>
      </c>
      <c r="BA47" s="5">
        <v>170523.66</v>
      </c>
      <c r="BB47" s="4">
        <v>64</v>
      </c>
      <c r="BC47" s="4">
        <v>46</v>
      </c>
      <c r="BD47" s="4" t="s">
        <v>29</v>
      </c>
      <c r="BE47" s="27">
        <v>59.821217403046205</v>
      </c>
      <c r="BF47" s="28">
        <v>-1.354334454087379</v>
      </c>
      <c r="BG47" s="27">
        <v>0</v>
      </c>
      <c r="BH47" s="4">
        <v>0</v>
      </c>
      <c r="BI47" s="30">
        <v>0</v>
      </c>
      <c r="BJ47" s="5">
        <v>0</v>
      </c>
    </row>
    <row r="48" spans="1:62" ht="15">
      <c r="A48" s="1">
        <v>47</v>
      </c>
      <c r="B48" s="22">
        <v>403853300</v>
      </c>
      <c r="C48" s="23">
        <v>403853300</v>
      </c>
      <c r="D48" s="24" t="s">
        <v>92</v>
      </c>
      <c r="E48" s="4" t="s">
        <v>93</v>
      </c>
      <c r="F48" s="25">
        <v>20186</v>
      </c>
      <c r="G48" s="25">
        <v>13316</v>
      </c>
      <c r="H48" s="25">
        <v>302</v>
      </c>
      <c r="I48" s="25">
        <v>13618</v>
      </c>
      <c r="J48" s="26">
        <v>0.67462597840087191</v>
      </c>
      <c r="K48" s="4" t="s">
        <v>28</v>
      </c>
      <c r="L48" s="27">
        <v>3.2529619323030254</v>
      </c>
      <c r="M48" s="27">
        <v>4.1167892263880264</v>
      </c>
      <c r="N48" s="27">
        <v>3.4504000000000001</v>
      </c>
      <c r="O48" s="27">
        <v>0.83812889372218347</v>
      </c>
      <c r="P48" s="27">
        <v>0</v>
      </c>
      <c r="Q48" s="28">
        <v>8.1999998092651367</v>
      </c>
      <c r="R48" s="28">
        <v>0.93333333730697632</v>
      </c>
      <c r="S48" s="28">
        <v>3.485119104385376</v>
      </c>
      <c r="T48" s="28">
        <v>3.4377288818359375</v>
      </c>
      <c r="U48" s="28">
        <v>3.375</v>
      </c>
      <c r="V48" s="28">
        <v>3.384615421295166</v>
      </c>
      <c r="W48" s="28">
        <v>3.3388888835906982</v>
      </c>
      <c r="X48" s="28">
        <v>3.346153736114502</v>
      </c>
      <c r="Y48" s="29">
        <v>99</v>
      </c>
      <c r="Z48" s="29">
        <v>98</v>
      </c>
      <c r="AA48" s="29">
        <v>91</v>
      </c>
      <c r="AB48" s="29">
        <v>100</v>
      </c>
      <c r="AC48" s="29">
        <v>100</v>
      </c>
      <c r="AD48" s="29">
        <v>100</v>
      </c>
      <c r="AE48" s="27">
        <v>12.716026829728342</v>
      </c>
      <c r="AF48" s="27">
        <v>0</v>
      </c>
      <c r="AG48" s="27">
        <v>12.716026829728342</v>
      </c>
      <c r="AH48" s="27">
        <v>4.4446780757765003</v>
      </c>
      <c r="AI48" s="27">
        <v>5.3348765053706906</v>
      </c>
      <c r="AJ48" s="27">
        <v>2.1086374819410127</v>
      </c>
      <c r="AK48" s="27">
        <v>2.1590997097956643</v>
      </c>
      <c r="AL48" s="27">
        <v>2.5474719948629634</v>
      </c>
      <c r="AM48" s="27">
        <v>1.9906351133244558</v>
      </c>
      <c r="AN48" s="27">
        <v>2.1822717807050314</v>
      </c>
      <c r="AO48" s="27">
        <v>2.5435039154934413</v>
      </c>
      <c r="AP48" s="27">
        <v>23.311174577269764</v>
      </c>
      <c r="AQ48" s="27">
        <v>1.2725240738443562</v>
      </c>
      <c r="AR48" s="27">
        <v>2.7700379552362948</v>
      </c>
      <c r="AS48" s="27">
        <v>2.5627740568138604</v>
      </c>
      <c r="AT48" s="27">
        <v>5</v>
      </c>
      <c r="AU48" s="27">
        <v>5</v>
      </c>
      <c r="AV48" s="27">
        <v>5</v>
      </c>
      <c r="AW48" s="27">
        <v>21.60533608589451</v>
      </c>
      <c r="AX48" s="4">
        <v>0</v>
      </c>
      <c r="AY48" s="27">
        <v>57.63253749289261</v>
      </c>
      <c r="AZ48" s="30">
        <v>5.9808637134877518</v>
      </c>
      <c r="BA48" s="5">
        <v>81447.399999999994</v>
      </c>
      <c r="BB48" s="4">
        <v>67</v>
      </c>
      <c r="BC48" s="4">
        <v>47</v>
      </c>
      <c r="BD48" s="4" t="s">
        <v>29</v>
      </c>
      <c r="BE48" s="27">
        <v>59.352854474590835</v>
      </c>
      <c r="BF48" s="28">
        <v>-1.7203169816982253</v>
      </c>
      <c r="BG48" s="27">
        <v>0</v>
      </c>
      <c r="BH48" s="4">
        <v>0</v>
      </c>
      <c r="BI48" s="30">
        <v>0</v>
      </c>
      <c r="BJ48" s="5">
        <v>0</v>
      </c>
    </row>
    <row r="49" spans="1:62" ht="15">
      <c r="A49" s="1">
        <v>48</v>
      </c>
      <c r="B49" s="22">
        <v>180012400</v>
      </c>
      <c r="C49" s="23">
        <v>411233400</v>
      </c>
      <c r="D49" s="24" t="s">
        <v>94</v>
      </c>
      <c r="E49" s="4" t="s">
        <v>43</v>
      </c>
      <c r="F49" s="25">
        <v>40570</v>
      </c>
      <c r="G49" s="25">
        <v>29296</v>
      </c>
      <c r="H49" s="25">
        <v>82</v>
      </c>
      <c r="I49" s="25">
        <v>29378</v>
      </c>
      <c r="J49" s="26">
        <v>0.72413113137786544</v>
      </c>
      <c r="K49" s="4" t="s">
        <v>28</v>
      </c>
      <c r="L49" s="27">
        <v>3.8143707694939284</v>
      </c>
      <c r="M49" s="27">
        <v>4.8272807417038113</v>
      </c>
      <c r="N49" s="27">
        <v>3.3887</v>
      </c>
      <c r="O49" s="27">
        <v>0.70198941833325867</v>
      </c>
      <c r="P49" s="27">
        <v>0.44579999999999997</v>
      </c>
      <c r="Q49" s="28">
        <v>8.7272729873657227</v>
      </c>
      <c r="R49" s="28">
        <v>1</v>
      </c>
      <c r="S49" s="28">
        <v>3.6693723201751709</v>
      </c>
      <c r="T49" s="28">
        <v>3.5496032238006592</v>
      </c>
      <c r="U49" s="28">
        <v>3.2727272510528564</v>
      </c>
      <c r="V49" s="28">
        <v>3.5714285373687744</v>
      </c>
      <c r="W49" s="28">
        <v>3.3880207538604736</v>
      </c>
      <c r="X49" s="28">
        <v>3.359375</v>
      </c>
      <c r="Y49" s="29">
        <v>100</v>
      </c>
      <c r="Z49" s="29">
        <v>94</v>
      </c>
      <c r="AA49" s="29">
        <v>92</v>
      </c>
      <c r="AB49" s="29">
        <v>100</v>
      </c>
      <c r="AC49" s="29">
        <v>98</v>
      </c>
      <c r="AD49" s="29">
        <v>66</v>
      </c>
      <c r="AE49" s="27">
        <v>6.5899410263369766</v>
      </c>
      <c r="AF49" s="27">
        <v>8.0811876041297417</v>
      </c>
      <c r="AG49" s="27">
        <v>14.671128630466718</v>
      </c>
      <c r="AH49" s="27">
        <v>5.1974080550448392</v>
      </c>
      <c r="AI49" s="27">
        <v>6</v>
      </c>
      <c r="AJ49" s="27">
        <v>2.6100174231977196</v>
      </c>
      <c r="AK49" s="27">
        <v>2.4543806958076644</v>
      </c>
      <c r="AL49" s="27">
        <v>2.3253217514268982</v>
      </c>
      <c r="AM49" s="27">
        <v>2.3751549533103704</v>
      </c>
      <c r="AN49" s="27">
        <v>2.2903035717857891</v>
      </c>
      <c r="AO49" s="27">
        <v>2.5662828775403073</v>
      </c>
      <c r="AP49" s="27">
        <v>25.818869328113585</v>
      </c>
      <c r="AQ49" s="27">
        <v>5</v>
      </c>
      <c r="AR49" s="27">
        <v>0</v>
      </c>
      <c r="AS49" s="27">
        <v>2.833576939390098</v>
      </c>
      <c r="AT49" s="27">
        <v>5</v>
      </c>
      <c r="AU49" s="27">
        <v>3.9075078117996926</v>
      </c>
      <c r="AV49" s="27">
        <v>0</v>
      </c>
      <c r="AW49" s="27">
        <v>16.741084751189792</v>
      </c>
      <c r="AX49" s="4">
        <v>0</v>
      </c>
      <c r="AY49" s="27">
        <v>57.231082709770092</v>
      </c>
      <c r="AZ49" s="30">
        <v>5.8991164155001909</v>
      </c>
      <c r="BA49" s="5">
        <v>173304.24</v>
      </c>
      <c r="BB49" s="4">
        <v>68</v>
      </c>
      <c r="BC49" s="4">
        <v>48</v>
      </c>
      <c r="BD49" s="4" t="s">
        <v>29</v>
      </c>
      <c r="BE49" s="27">
        <v>61.511389348080428</v>
      </c>
      <c r="BF49" s="28">
        <v>-4.2803066432033745</v>
      </c>
      <c r="BG49" s="27">
        <v>0</v>
      </c>
      <c r="BH49" s="4">
        <v>0</v>
      </c>
      <c r="BI49" s="30">
        <v>0</v>
      </c>
      <c r="BJ49" s="5">
        <v>0</v>
      </c>
    </row>
    <row r="50" spans="1:62">
      <c r="A50" s="1">
        <v>49</v>
      </c>
      <c r="B50" s="31">
        <v>918222500</v>
      </c>
      <c r="C50" s="4">
        <v>421676800</v>
      </c>
      <c r="D50" s="4" t="s">
        <v>95</v>
      </c>
      <c r="E50" s="4" t="s">
        <v>45</v>
      </c>
      <c r="F50" s="25">
        <v>41995</v>
      </c>
      <c r="G50" s="25">
        <v>24488</v>
      </c>
      <c r="H50" s="25">
        <v>2431</v>
      </c>
      <c r="I50" s="25">
        <v>26919</v>
      </c>
      <c r="J50" s="26">
        <v>0.64100488153351587</v>
      </c>
      <c r="K50" s="4" t="s">
        <v>28</v>
      </c>
      <c r="L50" s="27">
        <v>3.5992490541656679</v>
      </c>
      <c r="M50" s="27">
        <v>4.5550332397484157</v>
      </c>
      <c r="N50" s="27">
        <v>3.4247999999999998</v>
      </c>
      <c r="O50" s="27">
        <v>0.7518715714551315</v>
      </c>
      <c r="P50" s="27">
        <v>0.47299999999999998</v>
      </c>
      <c r="Q50" s="28">
        <v>6.7894735336303711</v>
      </c>
      <c r="R50" s="28">
        <v>0.52631580829620361</v>
      </c>
      <c r="S50" s="28">
        <v>3.1952381134033203</v>
      </c>
      <c r="T50" s="28">
        <v>3.3126983642578125</v>
      </c>
      <c r="U50" s="28">
        <v>3.0277776718139648</v>
      </c>
      <c r="V50" s="28">
        <v>2.9555554389953613</v>
      </c>
      <c r="W50" s="28">
        <v>2.7222223281860352</v>
      </c>
      <c r="X50" s="28">
        <v>2.5625</v>
      </c>
      <c r="Y50" s="29">
        <v>100</v>
      </c>
      <c r="Z50" s="29">
        <v>99</v>
      </c>
      <c r="AA50" s="29">
        <v>98</v>
      </c>
      <c r="AB50" s="29">
        <v>100</v>
      </c>
      <c r="AC50" s="29">
        <v>100</v>
      </c>
      <c r="AD50" s="29">
        <v>98</v>
      </c>
      <c r="AE50" s="27">
        <v>8.8345680840622123</v>
      </c>
      <c r="AF50" s="27">
        <v>8.6125023900350808</v>
      </c>
      <c r="AG50" s="27">
        <v>17.447070474097295</v>
      </c>
      <c r="AH50" s="27">
        <v>2.431024701560184</v>
      </c>
      <c r="AI50" s="27">
        <v>1.2741224442654167</v>
      </c>
      <c r="AJ50" s="27">
        <v>1.3198289197293742</v>
      </c>
      <c r="AK50" s="27">
        <v>1.8290943317644668</v>
      </c>
      <c r="AL50" s="27">
        <v>1.7932581350905019</v>
      </c>
      <c r="AM50" s="27">
        <v>1.1074954323115129</v>
      </c>
      <c r="AN50" s="27">
        <v>0.82633739200438971</v>
      </c>
      <c r="AO50" s="27">
        <v>1.1933441374697302</v>
      </c>
      <c r="AP50" s="27">
        <v>11.774505494195576</v>
      </c>
      <c r="AQ50" s="27">
        <v>5</v>
      </c>
      <c r="AR50" s="27">
        <v>3.8850189776181479</v>
      </c>
      <c r="AS50" s="27">
        <v>4.4583942348475247</v>
      </c>
      <c r="AT50" s="27">
        <v>5</v>
      </c>
      <c r="AU50" s="27">
        <v>5</v>
      </c>
      <c r="AV50" s="27">
        <v>4.352423967433368</v>
      </c>
      <c r="AW50" s="27">
        <v>27.695837179899041</v>
      </c>
      <c r="AX50" s="4">
        <v>0</v>
      </c>
      <c r="AY50" s="27">
        <v>56.917413148191912</v>
      </c>
      <c r="AZ50" s="30">
        <v>5.8352446167374046</v>
      </c>
      <c r="BA50" s="5">
        <v>157078.95000000001</v>
      </c>
      <c r="BB50" s="4">
        <v>70</v>
      </c>
      <c r="BC50" s="4">
        <v>49</v>
      </c>
      <c r="BD50" s="4" t="s">
        <v>29</v>
      </c>
      <c r="BE50" s="27">
        <v>46.231912087658202</v>
      </c>
      <c r="BF50" s="28">
        <v>10.685501060757723</v>
      </c>
      <c r="BG50" s="27">
        <v>0</v>
      </c>
      <c r="BH50" s="4">
        <v>0</v>
      </c>
      <c r="BI50" s="30">
        <v>0</v>
      </c>
      <c r="BJ50" s="5">
        <v>0</v>
      </c>
    </row>
    <row r="51" spans="1:62" ht="15">
      <c r="A51" s="1">
        <v>50</v>
      </c>
      <c r="B51" s="22">
        <v>420618500</v>
      </c>
      <c r="C51" s="23">
        <v>543303700</v>
      </c>
      <c r="D51" s="24" t="s">
        <v>96</v>
      </c>
      <c r="E51" s="4" t="s">
        <v>68</v>
      </c>
      <c r="F51" s="25">
        <v>46179</v>
      </c>
      <c r="G51" s="25">
        <v>32494</v>
      </c>
      <c r="H51" s="25">
        <v>2117</v>
      </c>
      <c r="I51" s="25">
        <v>34611</v>
      </c>
      <c r="J51" s="26">
        <v>0.74949652439420511</v>
      </c>
      <c r="K51" s="4" t="s">
        <v>28</v>
      </c>
      <c r="L51" s="27">
        <v>3.5544786444069931</v>
      </c>
      <c r="M51" s="27">
        <v>4.4983740029079149</v>
      </c>
      <c r="N51" s="27">
        <v>3.649</v>
      </c>
      <c r="O51" s="27">
        <v>0.81118199545905956</v>
      </c>
      <c r="P51" s="27">
        <v>0.22140000000000001</v>
      </c>
      <c r="Q51" s="28">
        <v>6.5675673484802246</v>
      </c>
      <c r="R51" s="28">
        <v>0.62162160873413086</v>
      </c>
      <c r="S51" s="28">
        <v>3.2550365924835205</v>
      </c>
      <c r="T51" s="28">
        <v>3.070798397064209</v>
      </c>
      <c r="U51" s="28">
        <v>2.9242424964904785</v>
      </c>
      <c r="V51" s="28">
        <v>3.2243590354919434</v>
      </c>
      <c r="W51" s="28">
        <v>2.787280797958374</v>
      </c>
      <c r="X51" s="28">
        <v>2.5909090042114258</v>
      </c>
      <c r="Y51" s="29">
        <v>100</v>
      </c>
      <c r="Z51" s="29">
        <v>98</v>
      </c>
      <c r="AA51" s="29">
        <v>92</v>
      </c>
      <c r="AB51" s="29">
        <v>100</v>
      </c>
      <c r="AC51" s="29">
        <v>98</v>
      </c>
      <c r="AD51" s="29">
        <v>99</v>
      </c>
      <c r="AE51" s="27">
        <v>11.503454132326979</v>
      </c>
      <c r="AF51" s="27">
        <v>3.6978406204106991</v>
      </c>
      <c r="AG51" s="27">
        <v>15.201294752737677</v>
      </c>
      <c r="AH51" s="27">
        <v>2.1142336242114297</v>
      </c>
      <c r="AI51" s="27">
        <v>2.2249744066263757</v>
      </c>
      <c r="AJ51" s="27">
        <v>1.4825493249063229</v>
      </c>
      <c r="AK51" s="27">
        <v>1.1906238873821269</v>
      </c>
      <c r="AL51" s="27">
        <v>1.5683657308177348</v>
      </c>
      <c r="AM51" s="27">
        <v>1.6607773328809459</v>
      </c>
      <c r="AN51" s="27">
        <v>0.96938879582613224</v>
      </c>
      <c r="AO51" s="27">
        <v>1.2422901107386801</v>
      </c>
      <c r="AP51" s="27">
        <v>12.453203213389749</v>
      </c>
      <c r="AQ51" s="27">
        <v>5</v>
      </c>
      <c r="AR51" s="27">
        <v>2.7700379552362948</v>
      </c>
      <c r="AS51" s="27">
        <v>2.833576939390098</v>
      </c>
      <c r="AT51" s="27">
        <v>5</v>
      </c>
      <c r="AU51" s="27">
        <v>3.9075078117996926</v>
      </c>
      <c r="AV51" s="27">
        <v>4.6762119837166836</v>
      </c>
      <c r="AW51" s="27">
        <v>24.187334690142769</v>
      </c>
      <c r="AX51" s="4">
        <v>5</v>
      </c>
      <c r="AY51" s="27">
        <v>56.841832656270199</v>
      </c>
      <c r="AZ51" s="30">
        <v>5.8198543380437133</v>
      </c>
      <c r="BA51" s="5">
        <v>201430.98</v>
      </c>
      <c r="BB51" s="4">
        <v>71</v>
      </c>
      <c r="BC51" s="4">
        <v>50</v>
      </c>
      <c r="BD51" s="4" t="s">
        <v>29</v>
      </c>
      <c r="BE51" s="27">
        <v>51.628345466134178</v>
      </c>
      <c r="BF51" s="28">
        <v>5.2134871853549782</v>
      </c>
      <c r="BG51" s="27">
        <v>0</v>
      </c>
      <c r="BH51" s="4">
        <v>0</v>
      </c>
      <c r="BI51" s="30">
        <v>0</v>
      </c>
      <c r="BJ51" s="5">
        <v>0</v>
      </c>
    </row>
    <row r="52" spans="1:62">
      <c r="A52" s="1">
        <v>51</v>
      </c>
      <c r="B52" s="31">
        <v>302075400</v>
      </c>
      <c r="C52" s="4">
        <v>120007100</v>
      </c>
      <c r="D52" s="4" t="s">
        <v>97</v>
      </c>
      <c r="E52" s="4" t="s">
        <v>41</v>
      </c>
      <c r="F52" s="25">
        <v>39641</v>
      </c>
      <c r="G52" s="25">
        <v>19912</v>
      </c>
      <c r="H52" s="25">
        <v>1354</v>
      </c>
      <c r="I52" s="25">
        <v>21266</v>
      </c>
      <c r="J52" s="26">
        <v>0.53646477132262049</v>
      </c>
      <c r="K52" s="4" t="s">
        <v>28</v>
      </c>
      <c r="L52" s="27">
        <v>4.0129909755754536</v>
      </c>
      <c r="M52" s="27">
        <v>5.078644742130491</v>
      </c>
      <c r="N52" s="27">
        <v>3.8616999999999999</v>
      </c>
      <c r="O52" s="27">
        <v>0.76038002185205356</v>
      </c>
      <c r="P52" s="27">
        <v>0.48509999999999998</v>
      </c>
      <c r="Q52" s="28">
        <v>7.25</v>
      </c>
      <c r="R52" s="28">
        <v>0.83333331346511841</v>
      </c>
      <c r="S52" s="28">
        <v>3.2252748012542725</v>
      </c>
      <c r="T52" s="28">
        <v>2.932936429977417</v>
      </c>
      <c r="U52" s="28">
        <v>2.7916667461395264</v>
      </c>
      <c r="V52" s="28">
        <v>2.8833334445953369</v>
      </c>
      <c r="W52" s="28">
        <v>2.7820513248443604</v>
      </c>
      <c r="X52" s="28">
        <v>2.9090909957885742</v>
      </c>
      <c r="Y52" s="29">
        <v>100</v>
      </c>
      <c r="Z52" s="29">
        <v>100</v>
      </c>
      <c r="AA52" s="29">
        <v>91</v>
      </c>
      <c r="AB52" s="29">
        <v>100</v>
      </c>
      <c r="AC52" s="29">
        <v>96</v>
      </c>
      <c r="AD52" s="29">
        <v>96</v>
      </c>
      <c r="AE52" s="27">
        <v>9.2174364404778437</v>
      </c>
      <c r="AF52" s="27">
        <v>8.848859335235618</v>
      </c>
      <c r="AG52" s="27">
        <v>18.066295775713463</v>
      </c>
      <c r="AH52" s="27">
        <v>3.088467734660576</v>
      </c>
      <c r="AI52" s="27">
        <v>4.3371909660933374</v>
      </c>
      <c r="AJ52" s="27">
        <v>1.4015631392690613</v>
      </c>
      <c r="AK52" s="27">
        <v>0.82675119897088534</v>
      </c>
      <c r="AL52" s="27">
        <v>1.2803932697528206</v>
      </c>
      <c r="AM52" s="27">
        <v>0.95883997217123695</v>
      </c>
      <c r="AN52" s="27">
        <v>0.95789016278380124</v>
      </c>
      <c r="AO52" s="27">
        <v>1.7904869830575221</v>
      </c>
      <c r="AP52" s="27">
        <v>14.641583426759244</v>
      </c>
      <c r="AQ52" s="27">
        <v>5</v>
      </c>
      <c r="AR52" s="27">
        <v>5</v>
      </c>
      <c r="AS52" s="27">
        <v>2.5627740568138604</v>
      </c>
      <c r="AT52" s="27">
        <v>5</v>
      </c>
      <c r="AU52" s="27">
        <v>2.8150156235993853</v>
      </c>
      <c r="AV52" s="27">
        <v>3.704847934866736</v>
      </c>
      <c r="AW52" s="27">
        <v>24.082637615279985</v>
      </c>
      <c r="AX52" s="4">
        <v>0</v>
      </c>
      <c r="AY52" s="27">
        <v>56.790516817752696</v>
      </c>
      <c r="AZ52" s="30">
        <v>5.8094050139376625</v>
      </c>
      <c r="BA52" s="5">
        <v>123542.81</v>
      </c>
      <c r="BB52" s="4">
        <v>72</v>
      </c>
      <c r="BC52" s="4">
        <v>51</v>
      </c>
      <c r="BD52" s="4" t="s">
        <v>29</v>
      </c>
      <c r="BE52" s="27">
        <v>53.889090845495055</v>
      </c>
      <c r="BF52" s="28">
        <v>2.9014259629195678</v>
      </c>
      <c r="BG52" s="27">
        <v>0</v>
      </c>
      <c r="BH52" s="4">
        <v>0</v>
      </c>
      <c r="BI52" s="30">
        <v>0</v>
      </c>
      <c r="BJ52" s="5">
        <v>0</v>
      </c>
    </row>
    <row r="53" spans="1:62" ht="15">
      <c r="A53" s="1">
        <v>52</v>
      </c>
      <c r="B53" s="31">
        <v>209046500</v>
      </c>
      <c r="C53" s="23">
        <v>207124000</v>
      </c>
      <c r="D53" s="24" t="s">
        <v>98</v>
      </c>
      <c r="E53" s="4" t="s">
        <v>55</v>
      </c>
      <c r="F53" s="25">
        <v>37024</v>
      </c>
      <c r="G53" s="25">
        <v>19964</v>
      </c>
      <c r="H53" s="25">
        <v>1290</v>
      </c>
      <c r="I53" s="25">
        <v>21254</v>
      </c>
      <c r="J53" s="26">
        <v>0.57406006914433882</v>
      </c>
      <c r="K53" s="4" t="s">
        <v>28</v>
      </c>
      <c r="L53" s="27">
        <v>3.9602750939345133</v>
      </c>
      <c r="M53" s="27">
        <v>5.0119301054039171</v>
      </c>
      <c r="N53" s="27">
        <v>4.0651000000000002</v>
      </c>
      <c r="O53" s="27">
        <v>0.81108473472464537</v>
      </c>
      <c r="P53" s="27">
        <v>0</v>
      </c>
      <c r="Q53" s="28">
        <v>8.4444446563720703</v>
      </c>
      <c r="R53" s="28">
        <v>0.8611111044883728</v>
      </c>
      <c r="S53" s="28">
        <v>3.6187169551849365</v>
      </c>
      <c r="T53" s="28">
        <v>3.4963004589080811</v>
      </c>
      <c r="U53" s="28">
        <v>2.9545454978942871</v>
      </c>
      <c r="V53" s="28">
        <v>3.5215053558349609</v>
      </c>
      <c r="W53" s="28">
        <v>3.4074075222015381</v>
      </c>
      <c r="X53" s="28">
        <v>3.1911764144897461</v>
      </c>
      <c r="Y53" s="29">
        <v>100</v>
      </c>
      <c r="Z53" s="29">
        <v>99</v>
      </c>
      <c r="AA53" s="29">
        <v>87</v>
      </c>
      <c r="AB53" s="29">
        <v>98</v>
      </c>
      <c r="AC53" s="29">
        <v>100</v>
      </c>
      <c r="AD53" s="29">
        <v>100</v>
      </c>
      <c r="AE53" s="27">
        <v>11.499077535438973</v>
      </c>
      <c r="AF53" s="27">
        <v>0</v>
      </c>
      <c r="AG53" s="27">
        <v>11.499077535438973</v>
      </c>
      <c r="AH53" s="27">
        <v>4.7936451242387168</v>
      </c>
      <c r="AI53" s="27">
        <v>4.6143259041889104</v>
      </c>
      <c r="AJ53" s="27">
        <v>2.4721767683452391</v>
      </c>
      <c r="AK53" s="27">
        <v>2.3136934506517601</v>
      </c>
      <c r="AL53" s="27">
        <v>1.634187948446584</v>
      </c>
      <c r="AM53" s="27">
        <v>2.2723974265454623</v>
      </c>
      <c r="AN53" s="27">
        <v>2.3329314484705757</v>
      </c>
      <c r="AO53" s="27">
        <v>2.2764929430184546</v>
      </c>
      <c r="AP53" s="27">
        <v>22.709851013905702</v>
      </c>
      <c r="AQ53" s="27">
        <v>5</v>
      </c>
      <c r="AR53" s="27">
        <v>3.8850189776181479</v>
      </c>
      <c r="AS53" s="27">
        <v>1.4795625265089094</v>
      </c>
      <c r="AT53" s="27">
        <v>1.5938954284864513</v>
      </c>
      <c r="AU53" s="27">
        <v>5</v>
      </c>
      <c r="AV53" s="27">
        <v>5</v>
      </c>
      <c r="AW53" s="27">
        <v>21.958476932613507</v>
      </c>
      <c r="AX53" s="4">
        <v>0</v>
      </c>
      <c r="AY53" s="27">
        <v>56.167405481958184</v>
      </c>
      <c r="AZ53" s="30">
        <v>5.6825223108585554</v>
      </c>
      <c r="BA53" s="5">
        <v>120776.33</v>
      </c>
      <c r="BB53" s="4">
        <v>73</v>
      </c>
      <c r="BC53" s="4">
        <v>52</v>
      </c>
      <c r="BD53" s="4" t="s">
        <v>29</v>
      </c>
      <c r="BE53" s="27">
        <v>70.505516023094827</v>
      </c>
      <c r="BF53" s="28">
        <v>-14.338110541136643</v>
      </c>
      <c r="BG53" s="27">
        <v>0</v>
      </c>
      <c r="BH53" s="4">
        <v>0</v>
      </c>
      <c r="BI53" s="30">
        <v>0</v>
      </c>
      <c r="BJ53" s="5">
        <v>0</v>
      </c>
    </row>
    <row r="54" spans="1:62" ht="15">
      <c r="A54" s="1">
        <v>53</v>
      </c>
      <c r="B54" s="22">
        <v>500188900</v>
      </c>
      <c r="C54" s="23">
        <v>416226900</v>
      </c>
      <c r="D54" s="24" t="s">
        <v>99</v>
      </c>
      <c r="E54" s="4" t="s">
        <v>45</v>
      </c>
      <c r="F54" s="25">
        <v>34800</v>
      </c>
      <c r="G54" s="25">
        <v>18698</v>
      </c>
      <c r="H54" s="25">
        <v>361</v>
      </c>
      <c r="I54" s="25">
        <v>19059</v>
      </c>
      <c r="J54" s="26">
        <v>0.5476724137931035</v>
      </c>
      <c r="K54" s="4" t="s">
        <v>28</v>
      </c>
      <c r="L54" s="27">
        <v>4.178151156357198</v>
      </c>
      <c r="M54" s="27">
        <v>5.2876633740790089</v>
      </c>
      <c r="N54" s="27">
        <v>3.8580000000000001</v>
      </c>
      <c r="O54" s="27">
        <v>0.72962284605948013</v>
      </c>
      <c r="P54" s="27">
        <v>0.52629999999999999</v>
      </c>
      <c r="Q54" s="28">
        <v>6.4666666984558105</v>
      </c>
      <c r="R54" s="28">
        <v>0.5</v>
      </c>
      <c r="S54" s="28">
        <v>3.1067459583282471</v>
      </c>
      <c r="T54" s="28">
        <v>3.2042856216430664</v>
      </c>
      <c r="U54" s="28">
        <v>2.8636362552642822</v>
      </c>
      <c r="V54" s="28">
        <v>3.1071429252624512</v>
      </c>
      <c r="W54" s="28">
        <v>2.9500000476837158</v>
      </c>
      <c r="X54" s="28">
        <v>2.6666667461395264</v>
      </c>
      <c r="Y54" s="29">
        <v>100</v>
      </c>
      <c r="Z54" s="29">
        <v>100</v>
      </c>
      <c r="AA54" s="29">
        <v>90</v>
      </c>
      <c r="AB54" s="29">
        <v>100</v>
      </c>
      <c r="AC54" s="29">
        <v>100</v>
      </c>
      <c r="AD54" s="29">
        <v>100</v>
      </c>
      <c r="AE54" s="27">
        <v>7.8334065884675201</v>
      </c>
      <c r="AF54" s="27">
        <v>9.6536449668275282</v>
      </c>
      <c r="AG54" s="27">
        <v>17.487051555295047</v>
      </c>
      <c r="AH54" s="27">
        <v>1.9701888531979681</v>
      </c>
      <c r="AI54" s="27">
        <v>1.0115734929467908</v>
      </c>
      <c r="AJ54" s="27">
        <v>1.0790288266453165</v>
      </c>
      <c r="AK54" s="27">
        <v>1.5429498863683802</v>
      </c>
      <c r="AL54" s="27">
        <v>1.4367207776826365</v>
      </c>
      <c r="AM54" s="27">
        <v>1.4195099053227205</v>
      </c>
      <c r="AN54" s="27">
        <v>1.3271779842820788</v>
      </c>
      <c r="AO54" s="27">
        <v>1.3728133907428948</v>
      </c>
      <c r="AP54" s="27">
        <v>11.159963117188786</v>
      </c>
      <c r="AQ54" s="27">
        <v>5</v>
      </c>
      <c r="AR54" s="27">
        <v>5</v>
      </c>
      <c r="AS54" s="27">
        <v>2.2919711742376228</v>
      </c>
      <c r="AT54" s="27">
        <v>5</v>
      </c>
      <c r="AU54" s="27">
        <v>5</v>
      </c>
      <c r="AV54" s="27">
        <v>5</v>
      </c>
      <c r="AW54" s="27">
        <v>27.291971174237624</v>
      </c>
      <c r="AX54" s="4">
        <v>0</v>
      </c>
      <c r="AY54" s="27">
        <v>55.938985846721458</v>
      </c>
      <c r="AZ54" s="30">
        <v>5.6360097550915746</v>
      </c>
      <c r="BA54" s="5">
        <v>107416.71</v>
      </c>
      <c r="BB54" s="4">
        <v>74</v>
      </c>
      <c r="BC54" s="4">
        <v>53</v>
      </c>
      <c r="BD54" s="4" t="s">
        <v>29</v>
      </c>
      <c r="BE54" s="27">
        <v>50.490458452441949</v>
      </c>
      <c r="BF54" s="28">
        <v>5.4485273942795089</v>
      </c>
      <c r="BG54" s="27">
        <v>0</v>
      </c>
      <c r="BH54" s="4">
        <v>0</v>
      </c>
      <c r="BI54" s="30">
        <v>0</v>
      </c>
      <c r="BJ54" s="5">
        <v>0</v>
      </c>
    </row>
    <row r="55" spans="1:62">
      <c r="A55" s="1">
        <v>54</v>
      </c>
      <c r="B55" s="31">
        <v>280020900</v>
      </c>
      <c r="C55" s="4">
        <v>411258000</v>
      </c>
      <c r="D55" s="4" t="s">
        <v>100</v>
      </c>
      <c r="E55" s="4" t="s">
        <v>31</v>
      </c>
      <c r="F55" s="25">
        <v>46496</v>
      </c>
      <c r="G55" s="25">
        <v>28932</v>
      </c>
      <c r="H55" s="25">
        <v>469</v>
      </c>
      <c r="I55" s="25">
        <v>29401</v>
      </c>
      <c r="J55" s="26">
        <v>0.63233396421197519</v>
      </c>
      <c r="K55" s="4" t="s">
        <v>28</v>
      </c>
      <c r="L55" s="27">
        <v>3.9584864537706057</v>
      </c>
      <c r="M55" s="27">
        <v>5.0096664900558441</v>
      </c>
      <c r="N55" s="27">
        <v>3.6208</v>
      </c>
      <c r="O55" s="27">
        <v>0.72276268433981883</v>
      </c>
      <c r="P55" s="27">
        <v>0.5</v>
      </c>
      <c r="Q55" s="28">
        <v>7.0999999046325684</v>
      </c>
      <c r="R55" s="28">
        <v>0.69999998807907104</v>
      </c>
      <c r="S55" s="28">
        <v>3.3267858028411865</v>
      </c>
      <c r="T55" s="28">
        <v>3.2598638534545898</v>
      </c>
      <c r="U55" s="28">
        <v>3.1714286804199219</v>
      </c>
      <c r="V55" s="28">
        <v>3.3499999046325684</v>
      </c>
      <c r="W55" s="28">
        <v>3.1854166984558105</v>
      </c>
      <c r="X55" s="28">
        <v>3.1714286804199219</v>
      </c>
      <c r="Y55" s="29">
        <v>100</v>
      </c>
      <c r="Z55" s="29">
        <v>97</v>
      </c>
      <c r="AA55" s="29">
        <v>98</v>
      </c>
      <c r="AB55" s="29">
        <v>100</v>
      </c>
      <c r="AC55" s="29">
        <v>93</v>
      </c>
      <c r="AD55" s="29">
        <v>98</v>
      </c>
      <c r="AE55" s="27">
        <v>7.5247089149989987</v>
      </c>
      <c r="AF55" s="27">
        <v>9.1399104495734704</v>
      </c>
      <c r="AG55" s="27">
        <v>16.66461936457247</v>
      </c>
      <c r="AH55" s="27">
        <v>2.8743290806085842</v>
      </c>
      <c r="AI55" s="27">
        <v>3.0069439768347186</v>
      </c>
      <c r="AJ55" s="27">
        <v>1.677789417298426</v>
      </c>
      <c r="AK55" s="27">
        <v>1.6896429958150954</v>
      </c>
      <c r="AL55" s="27">
        <v>2.1052875550500891</v>
      </c>
      <c r="AM55" s="27">
        <v>1.9193855500824013</v>
      </c>
      <c r="AN55" s="27">
        <v>1.8448151573328275</v>
      </c>
      <c r="AO55" s="27">
        <v>2.2424695025377352</v>
      </c>
      <c r="AP55" s="27">
        <v>17.36066323555988</v>
      </c>
      <c r="AQ55" s="27">
        <v>5</v>
      </c>
      <c r="AR55" s="27">
        <v>1.6550569328544422</v>
      </c>
      <c r="AS55" s="27">
        <v>4.4583942348475247</v>
      </c>
      <c r="AT55" s="27">
        <v>5</v>
      </c>
      <c r="AU55" s="27">
        <v>1.176277341298924</v>
      </c>
      <c r="AV55" s="27">
        <v>4.352423967433368</v>
      </c>
      <c r="AW55" s="27">
        <v>21.642152476434259</v>
      </c>
      <c r="AX55" s="4">
        <v>0</v>
      </c>
      <c r="AY55" s="27">
        <v>55.667435076566605</v>
      </c>
      <c r="AZ55" s="30">
        <v>5.5807145072583317</v>
      </c>
      <c r="BA55" s="5">
        <v>164078.59</v>
      </c>
      <c r="BB55" s="4">
        <v>76</v>
      </c>
      <c r="BC55" s="4">
        <v>54</v>
      </c>
      <c r="BD55" s="4" t="s">
        <v>29</v>
      </c>
      <c r="BE55" s="27">
        <v>40.305475348602073</v>
      </c>
      <c r="BF55" s="28">
        <v>15.361959711062894</v>
      </c>
      <c r="BG55" s="27">
        <v>0</v>
      </c>
      <c r="BH55" s="4">
        <v>0</v>
      </c>
      <c r="BI55" s="30">
        <v>0</v>
      </c>
      <c r="BJ55" s="5">
        <v>0</v>
      </c>
    </row>
    <row r="56" spans="1:62" ht="15">
      <c r="A56" s="1">
        <v>55</v>
      </c>
      <c r="B56" s="31">
        <v>750019000</v>
      </c>
      <c r="C56" s="23">
        <v>900046100</v>
      </c>
      <c r="D56" s="24" t="s">
        <v>101</v>
      </c>
      <c r="E56" s="4" t="s">
        <v>45</v>
      </c>
      <c r="F56" s="25">
        <v>41437</v>
      </c>
      <c r="G56" s="25">
        <v>29514</v>
      </c>
      <c r="H56" s="25">
        <v>1598</v>
      </c>
      <c r="I56" s="25">
        <v>31112</v>
      </c>
      <c r="J56" s="26">
        <v>0.75082655597654269</v>
      </c>
      <c r="K56" s="4" t="s">
        <v>28</v>
      </c>
      <c r="L56" s="27">
        <v>3.8468549495899285</v>
      </c>
      <c r="M56" s="27">
        <v>4.8683911283084838</v>
      </c>
      <c r="N56" s="27">
        <v>3.8938999999999999</v>
      </c>
      <c r="O56" s="27">
        <v>0.79983302437594628</v>
      </c>
      <c r="P56" s="27">
        <v>0.19850000000000001</v>
      </c>
      <c r="Q56" s="28">
        <v>7.4848484992980957</v>
      </c>
      <c r="R56" s="28">
        <v>0.69696968793869019</v>
      </c>
      <c r="S56" s="28">
        <v>3.3657212257385254</v>
      </c>
      <c r="T56" s="28">
        <v>3.3326983451843262</v>
      </c>
      <c r="U56" s="28">
        <v>2.9821429252624512</v>
      </c>
      <c r="V56" s="28">
        <v>3.1041667461395264</v>
      </c>
      <c r="W56" s="28">
        <v>3.0625</v>
      </c>
      <c r="X56" s="28">
        <v>3.0483870506286621</v>
      </c>
      <c r="Y56" s="29">
        <v>100</v>
      </c>
      <c r="Z56" s="29">
        <v>99</v>
      </c>
      <c r="AA56" s="29">
        <v>91</v>
      </c>
      <c r="AB56" s="29">
        <v>100</v>
      </c>
      <c r="AC56" s="29">
        <v>98</v>
      </c>
      <c r="AD56" s="29">
        <v>97</v>
      </c>
      <c r="AE56" s="27">
        <v>10.992766321633276</v>
      </c>
      <c r="AF56" s="27">
        <v>3.2505204513948072</v>
      </c>
      <c r="AG56" s="27">
        <v>14.243286773028084</v>
      </c>
      <c r="AH56" s="27">
        <v>3.4237351318088014</v>
      </c>
      <c r="AI56" s="27">
        <v>2.9767111177455128</v>
      </c>
      <c r="AJ56" s="27">
        <v>1.7837383960524456</v>
      </c>
      <c r="AK56" s="27">
        <v>1.8818822542182536</v>
      </c>
      <c r="AL56" s="27">
        <v>1.6941332933323001</v>
      </c>
      <c r="AM56" s="27">
        <v>1.4133839975483136</v>
      </c>
      <c r="AN56" s="27">
        <v>1.5745443328150102</v>
      </c>
      <c r="AO56" s="27">
        <v>2.0304806458389524</v>
      </c>
      <c r="AP56" s="27">
        <v>16.778609169359591</v>
      </c>
      <c r="AQ56" s="27">
        <v>5</v>
      </c>
      <c r="AR56" s="27">
        <v>3.8850189776181479</v>
      </c>
      <c r="AS56" s="27">
        <v>2.5627740568138604</v>
      </c>
      <c r="AT56" s="27">
        <v>5</v>
      </c>
      <c r="AU56" s="27">
        <v>3.9075078117996926</v>
      </c>
      <c r="AV56" s="27">
        <v>4.0286359511500516</v>
      </c>
      <c r="AW56" s="27">
        <v>24.383936797381754</v>
      </c>
      <c r="AX56" s="4">
        <v>0</v>
      </c>
      <c r="AY56" s="27">
        <v>55.405832739769423</v>
      </c>
      <c r="AZ56" s="30">
        <v>5.5274450356280092</v>
      </c>
      <c r="BA56" s="5">
        <v>171969.87</v>
      </c>
      <c r="BB56" s="4">
        <v>77</v>
      </c>
      <c r="BC56" s="4">
        <v>55</v>
      </c>
      <c r="BD56" s="4" t="s">
        <v>29</v>
      </c>
      <c r="BE56" s="27">
        <v>51.538717895711528</v>
      </c>
      <c r="BF56" s="28">
        <v>3.8671148395008714</v>
      </c>
      <c r="BG56" s="27">
        <v>0</v>
      </c>
      <c r="BH56" s="4">
        <v>0</v>
      </c>
      <c r="BI56" s="30">
        <v>0</v>
      </c>
      <c r="BJ56" s="5">
        <v>0</v>
      </c>
    </row>
    <row r="57" spans="1:62" ht="15">
      <c r="A57" s="1">
        <v>56</v>
      </c>
      <c r="B57" s="22">
        <v>424953400</v>
      </c>
      <c r="C57" s="23">
        <v>413969100</v>
      </c>
      <c r="D57" s="24" t="s">
        <v>102</v>
      </c>
      <c r="E57" s="4" t="s">
        <v>68</v>
      </c>
      <c r="F57" s="25">
        <v>37059</v>
      </c>
      <c r="G57" s="25">
        <v>29345</v>
      </c>
      <c r="H57" s="25">
        <v>1066</v>
      </c>
      <c r="I57" s="25">
        <v>30411</v>
      </c>
      <c r="J57" s="26">
        <v>0.82061037804581882</v>
      </c>
      <c r="K57" s="4" t="s">
        <v>28</v>
      </c>
      <c r="L57" s="27">
        <v>4.0768460270019586</v>
      </c>
      <c r="M57" s="27">
        <v>5.1594565663183563</v>
      </c>
      <c r="N57" s="27">
        <v>3.5743</v>
      </c>
      <c r="O57" s="27">
        <v>0.69276675829263168</v>
      </c>
      <c r="P57" s="27">
        <v>0.3448</v>
      </c>
      <c r="Q57" s="28">
        <v>7</v>
      </c>
      <c r="R57" s="28">
        <v>0.625</v>
      </c>
      <c r="S57" s="28">
        <v>3.2467532157897949</v>
      </c>
      <c r="T57" s="28">
        <v>3.0715727806091309</v>
      </c>
      <c r="U57" s="28">
        <v>2.6818182468414307</v>
      </c>
      <c r="V57" s="28">
        <v>2.9259259700775146</v>
      </c>
      <c r="W57" s="28">
        <v>3.1500000953674316</v>
      </c>
      <c r="X57" s="28">
        <v>2.5999999046325684</v>
      </c>
      <c r="Y57" s="29">
        <v>100</v>
      </c>
      <c r="Z57" s="29">
        <v>99</v>
      </c>
      <c r="AA57" s="29">
        <v>93</v>
      </c>
      <c r="AB57" s="29">
        <v>100</v>
      </c>
      <c r="AC57" s="29">
        <v>97</v>
      </c>
      <c r="AD57" s="29">
        <v>100</v>
      </c>
      <c r="AE57" s="27">
        <v>6.174934235815833</v>
      </c>
      <c r="AF57" s="27">
        <v>6.1082907888194775</v>
      </c>
      <c r="AG57" s="27">
        <v>12.283225024635311</v>
      </c>
      <c r="AH57" s="27">
        <v>2.7315702048165944</v>
      </c>
      <c r="AI57" s="27">
        <v>2.258680119710093</v>
      </c>
      <c r="AJ57" s="27">
        <v>1.4600090457459016</v>
      </c>
      <c r="AK57" s="27">
        <v>1.1926677942572894</v>
      </c>
      <c r="AL57" s="27">
        <v>1.0417874719095432</v>
      </c>
      <c r="AM57" s="27">
        <v>1.0465087152832027</v>
      </c>
      <c r="AN57" s="27">
        <v>1.7669406729172077</v>
      </c>
      <c r="AO57" s="27">
        <v>1.2579528550465211</v>
      </c>
      <c r="AP57" s="27">
        <v>12.756116879686353</v>
      </c>
      <c r="AQ57" s="27">
        <v>5</v>
      </c>
      <c r="AR57" s="27">
        <v>3.8850189776181479</v>
      </c>
      <c r="AS57" s="27">
        <v>3.1043798219663361</v>
      </c>
      <c r="AT57" s="27">
        <v>5</v>
      </c>
      <c r="AU57" s="27">
        <v>3.3612617176995392</v>
      </c>
      <c r="AV57" s="27">
        <v>5</v>
      </c>
      <c r="AW57" s="27">
        <v>25.350660517284023</v>
      </c>
      <c r="AX57" s="4">
        <v>5</v>
      </c>
      <c r="AY57" s="27">
        <v>55.390002421605686</v>
      </c>
      <c r="AZ57" s="30">
        <v>5.5242215449870375</v>
      </c>
      <c r="BA57" s="5">
        <v>167997.1</v>
      </c>
      <c r="BB57" s="4">
        <v>78</v>
      </c>
      <c r="BC57" s="4">
        <v>56</v>
      </c>
      <c r="BD57" s="4" t="s">
        <v>29</v>
      </c>
      <c r="BE57" s="27">
        <v>46.128595300246843</v>
      </c>
      <c r="BF57" s="28">
        <v>9.2614071140192777</v>
      </c>
      <c r="BG57" s="27">
        <v>0</v>
      </c>
      <c r="BH57" s="4">
        <v>0</v>
      </c>
      <c r="BI57" s="30">
        <v>0</v>
      </c>
      <c r="BJ57" s="5">
        <v>0</v>
      </c>
    </row>
    <row r="58" spans="1:62">
      <c r="A58" s="1">
        <v>57</v>
      </c>
      <c r="B58" s="31">
        <v>425023100</v>
      </c>
      <c r="C58" s="4">
        <v>402642000</v>
      </c>
      <c r="D58" s="4" t="s">
        <v>103</v>
      </c>
      <c r="E58" s="4" t="s">
        <v>37</v>
      </c>
      <c r="F58" s="25">
        <v>52048</v>
      </c>
      <c r="G58" s="25">
        <v>30311</v>
      </c>
      <c r="H58" s="25">
        <v>291</v>
      </c>
      <c r="I58" s="25">
        <v>30602</v>
      </c>
      <c r="J58" s="26">
        <v>0.58795727021211186</v>
      </c>
      <c r="K58" s="4" t="s">
        <v>28</v>
      </c>
      <c r="L58" s="27">
        <v>4.2647640663368795</v>
      </c>
      <c r="M58" s="27">
        <v>5.3972764289167046</v>
      </c>
      <c r="N58" s="27">
        <v>3.5783</v>
      </c>
      <c r="O58" s="27">
        <v>0.66298253334380464</v>
      </c>
      <c r="P58" s="27">
        <v>0.45190000000000002</v>
      </c>
      <c r="Q58" s="28">
        <v>7.029411792755127</v>
      </c>
      <c r="R58" s="28">
        <v>0.64705884456634521</v>
      </c>
      <c r="S58" s="28">
        <v>3.2123737335205078</v>
      </c>
      <c r="T58" s="28">
        <v>3.076732873916626</v>
      </c>
      <c r="U58" s="28">
        <v>2.6851851940155029</v>
      </c>
      <c r="V58" s="28">
        <v>3.2986111640930176</v>
      </c>
      <c r="W58" s="28">
        <v>3.0625</v>
      </c>
      <c r="X58" s="28">
        <v>2.5999999046325684</v>
      </c>
      <c r="Y58" s="29">
        <v>100</v>
      </c>
      <c r="Z58" s="29">
        <v>97</v>
      </c>
      <c r="AA58" s="29">
        <v>98</v>
      </c>
      <c r="AB58" s="29">
        <v>100</v>
      </c>
      <c r="AC58" s="29">
        <v>96</v>
      </c>
      <c r="AD58" s="29">
        <v>99</v>
      </c>
      <c r="AE58" s="27">
        <v>4.8346858096869054</v>
      </c>
      <c r="AF58" s="27">
        <v>8.2003427583217494</v>
      </c>
      <c r="AG58" s="27">
        <v>13.035028568008656</v>
      </c>
      <c r="AH58" s="27">
        <v>2.7735581895469461</v>
      </c>
      <c r="AI58" s="27">
        <v>2.4787579696095392</v>
      </c>
      <c r="AJ58" s="27">
        <v>1.3664574476002487</v>
      </c>
      <c r="AK58" s="27">
        <v>1.2062873375144159</v>
      </c>
      <c r="AL58" s="27">
        <v>1.049100936562215</v>
      </c>
      <c r="AM58" s="27">
        <v>1.8136114443629725</v>
      </c>
      <c r="AN58" s="27">
        <v>1.5745443328150102</v>
      </c>
      <c r="AO58" s="27">
        <v>1.2579528550465211</v>
      </c>
      <c r="AP58" s="27">
        <v>13.52027051305787</v>
      </c>
      <c r="AQ58" s="27">
        <v>5</v>
      </c>
      <c r="AR58" s="27">
        <v>1.6550569328544422</v>
      </c>
      <c r="AS58" s="27">
        <v>4.4583942348475247</v>
      </c>
      <c r="AT58" s="27">
        <v>5</v>
      </c>
      <c r="AU58" s="27">
        <v>2.8150156235993853</v>
      </c>
      <c r="AV58" s="27">
        <v>4.6762119837166836</v>
      </c>
      <c r="AW58" s="27">
        <v>23.604678775018037</v>
      </c>
      <c r="AX58" s="4">
        <v>5</v>
      </c>
      <c r="AY58" s="27">
        <v>55.159977856084566</v>
      </c>
      <c r="AZ58" s="30">
        <v>5.4773821810221648</v>
      </c>
      <c r="BA58" s="5">
        <v>167618.85</v>
      </c>
      <c r="BB58" s="4">
        <v>79</v>
      </c>
      <c r="BC58" s="4">
        <v>57</v>
      </c>
      <c r="BD58" s="4" t="s">
        <v>29</v>
      </c>
      <c r="BE58" s="27">
        <v>49.237064493200123</v>
      </c>
      <c r="BF58" s="28">
        <v>5.9229133532103546</v>
      </c>
      <c r="BG58" s="27">
        <v>0</v>
      </c>
      <c r="BH58" s="4">
        <v>0</v>
      </c>
      <c r="BI58" s="30">
        <v>0</v>
      </c>
      <c r="BJ58" s="5">
        <v>0</v>
      </c>
    </row>
    <row r="59" spans="1:62" ht="15">
      <c r="A59" s="1">
        <v>58</v>
      </c>
      <c r="B59" s="22">
        <v>811065400</v>
      </c>
      <c r="C59" s="23">
        <v>811065400</v>
      </c>
      <c r="D59" s="24" t="s">
        <v>104</v>
      </c>
      <c r="E59" s="4" t="s">
        <v>45</v>
      </c>
      <c r="F59" s="25">
        <v>80224</v>
      </c>
      <c r="G59" s="25">
        <v>51708</v>
      </c>
      <c r="H59" s="25">
        <v>6960</v>
      </c>
      <c r="I59" s="25">
        <v>58668</v>
      </c>
      <c r="J59" s="26">
        <v>0.73130235341045069</v>
      </c>
      <c r="K59" s="4" t="s">
        <v>28</v>
      </c>
      <c r="L59" s="27">
        <v>3.8543572807447068</v>
      </c>
      <c r="M59" s="27">
        <v>4.8778857110037448</v>
      </c>
      <c r="N59" s="27">
        <v>3.4142000000000001</v>
      </c>
      <c r="O59" s="27">
        <v>0.69993439827794668</v>
      </c>
      <c r="P59" s="27">
        <v>0.45129999999999998</v>
      </c>
      <c r="Q59" s="28">
        <v>7.5</v>
      </c>
      <c r="R59" s="28">
        <v>0.79032260179519653</v>
      </c>
      <c r="S59" s="28">
        <v>3.4467165470123291</v>
      </c>
      <c r="T59" s="28">
        <v>3.3434991836547852</v>
      </c>
      <c r="U59" s="28">
        <v>2.9561402797698975</v>
      </c>
      <c r="V59" s="28">
        <v>3.1964285373687744</v>
      </c>
      <c r="W59" s="28">
        <v>2.9708333015441895</v>
      </c>
      <c r="X59" s="28">
        <v>2.7586207389831543</v>
      </c>
      <c r="Y59" s="29">
        <v>100</v>
      </c>
      <c r="Z59" s="29">
        <v>97</v>
      </c>
      <c r="AA59" s="29">
        <v>95</v>
      </c>
      <c r="AB59" s="29">
        <v>99</v>
      </c>
      <c r="AC59" s="29">
        <v>99</v>
      </c>
      <c r="AD59" s="29">
        <v>99</v>
      </c>
      <c r="AE59" s="27">
        <v>6.4974680007830994</v>
      </c>
      <c r="AF59" s="27">
        <v>8.1886225792208958</v>
      </c>
      <c r="AG59" s="27">
        <v>14.686090580003995</v>
      </c>
      <c r="AH59" s="27">
        <v>3.4453652645045576</v>
      </c>
      <c r="AI59" s="27">
        <v>3.9080794177304146</v>
      </c>
      <c r="AJ59" s="27">
        <v>2.0041385081929959</v>
      </c>
      <c r="AK59" s="27">
        <v>1.9103899725860556</v>
      </c>
      <c r="AL59" s="27">
        <v>1.6376520303798596</v>
      </c>
      <c r="AM59" s="27">
        <v>1.6032876292949509</v>
      </c>
      <c r="AN59" s="27">
        <v>1.372986412013999</v>
      </c>
      <c r="AO59" s="27">
        <v>1.5312412484108973</v>
      </c>
      <c r="AP59" s="27">
        <v>17.413140483113729</v>
      </c>
      <c r="AQ59" s="27">
        <v>5</v>
      </c>
      <c r="AR59" s="27">
        <v>1.6550569328544422</v>
      </c>
      <c r="AS59" s="27">
        <v>3.6459855871188114</v>
      </c>
      <c r="AT59" s="27">
        <v>3.2969477142432257</v>
      </c>
      <c r="AU59" s="27">
        <v>4.4537539058998465</v>
      </c>
      <c r="AV59" s="27">
        <v>4.6762119837166836</v>
      </c>
      <c r="AW59" s="27">
        <v>22.72795612383301</v>
      </c>
      <c r="AX59" s="4">
        <v>0</v>
      </c>
      <c r="AY59" s="27">
        <v>54.827187186950738</v>
      </c>
      <c r="AZ59" s="30">
        <v>5.4096167958757615</v>
      </c>
      <c r="BA59" s="5">
        <v>317371.40000000002</v>
      </c>
      <c r="BB59" s="4">
        <v>81</v>
      </c>
      <c r="BC59" s="4">
        <v>58</v>
      </c>
      <c r="BD59" s="4" t="s">
        <v>29</v>
      </c>
      <c r="BE59" s="27">
        <v>41.740906508786466</v>
      </c>
      <c r="BF59" s="28">
        <v>13.086280675829755</v>
      </c>
      <c r="BG59" s="27">
        <v>0</v>
      </c>
      <c r="BH59" s="4">
        <v>0</v>
      </c>
      <c r="BI59" s="30">
        <v>0</v>
      </c>
      <c r="BJ59" s="5">
        <v>0</v>
      </c>
    </row>
    <row r="60" spans="1:62" ht="15">
      <c r="A60" s="1">
        <v>59</v>
      </c>
      <c r="B60" s="22">
        <v>960200300</v>
      </c>
      <c r="C60" s="23">
        <v>960200300</v>
      </c>
      <c r="D60" s="24" t="s">
        <v>105</v>
      </c>
      <c r="E60" s="4" t="s">
        <v>45</v>
      </c>
      <c r="F60" s="25">
        <v>123944</v>
      </c>
      <c r="G60" s="25">
        <v>66449</v>
      </c>
      <c r="H60" s="25">
        <v>12441</v>
      </c>
      <c r="I60" s="25">
        <v>78890</v>
      </c>
      <c r="J60" s="26">
        <v>0.63649712773510614</v>
      </c>
      <c r="K60" s="4" t="s">
        <v>28</v>
      </c>
      <c r="L60" s="27">
        <v>3.7145805223343409</v>
      </c>
      <c r="M60" s="27">
        <v>4.7009910946207478</v>
      </c>
      <c r="N60" s="27">
        <v>3.9537</v>
      </c>
      <c r="O60" s="27">
        <v>0.84103541581351682</v>
      </c>
      <c r="P60" s="27">
        <v>0.39629999999999999</v>
      </c>
      <c r="Q60" s="28">
        <v>7.9313726425170898</v>
      </c>
      <c r="R60" s="28">
        <v>0.84158414602279663</v>
      </c>
      <c r="S60" s="28">
        <v>3.4341609477996826</v>
      </c>
      <c r="T60" s="28">
        <v>3.3688905239105225</v>
      </c>
      <c r="U60" s="28">
        <v>2.9848484992980957</v>
      </c>
      <c r="V60" s="28">
        <v>3.3511905670166016</v>
      </c>
      <c r="W60" s="28">
        <v>3.2006473541259766</v>
      </c>
      <c r="X60" s="28">
        <v>2.9239130020141602</v>
      </c>
      <c r="Y60" s="29">
        <v>99</v>
      </c>
      <c r="Z60" s="29">
        <v>95</v>
      </c>
      <c r="AA60" s="29">
        <v>92</v>
      </c>
      <c r="AB60" s="29">
        <v>93</v>
      </c>
      <c r="AC60" s="29">
        <v>99</v>
      </c>
      <c r="AD60" s="29">
        <v>98</v>
      </c>
      <c r="AE60" s="27">
        <v>12.846816254838828</v>
      </c>
      <c r="AF60" s="27">
        <v>7.1142728283093657</v>
      </c>
      <c r="AG60" s="27">
        <v>19.961089083148195</v>
      </c>
      <c r="AH60" s="27">
        <v>4.0611885867310384</v>
      </c>
      <c r="AI60" s="27">
        <v>4.4195083097652965</v>
      </c>
      <c r="AJ60" s="27">
        <v>1.9699728868837794</v>
      </c>
      <c r="AK60" s="27">
        <v>1.9774078415201546</v>
      </c>
      <c r="AL60" s="27">
        <v>1.7000101660754328</v>
      </c>
      <c r="AM60" s="27">
        <v>1.9218363057841865</v>
      </c>
      <c r="AN60" s="27">
        <v>1.8783045197842814</v>
      </c>
      <c r="AO60" s="27">
        <v>1.8160238697118585</v>
      </c>
      <c r="AP60" s="27">
        <v>19.744252486256027</v>
      </c>
      <c r="AQ60" s="27">
        <v>1.2725240738443562</v>
      </c>
      <c r="AR60" s="27">
        <v>0</v>
      </c>
      <c r="AS60" s="27">
        <v>2.833576939390098</v>
      </c>
      <c r="AT60" s="27">
        <v>0</v>
      </c>
      <c r="AU60" s="27">
        <v>4.4537539058998465</v>
      </c>
      <c r="AV60" s="27">
        <v>4.352423967433368</v>
      </c>
      <c r="AW60" s="27">
        <v>12.91227888656767</v>
      </c>
      <c r="AX60" s="4">
        <v>2</v>
      </c>
      <c r="AY60" s="27">
        <v>54.617620455971895</v>
      </c>
      <c r="AZ60" s="30">
        <v>5.3669432128825356</v>
      </c>
      <c r="BA60" s="5">
        <v>423398.15</v>
      </c>
      <c r="BB60" s="4">
        <v>82</v>
      </c>
      <c r="BC60" s="4">
        <v>59</v>
      </c>
      <c r="BD60" s="4" t="s">
        <v>29</v>
      </c>
      <c r="BE60" s="27">
        <v>56.350345523592289</v>
      </c>
      <c r="BF60" s="28">
        <v>-1.7327250698429069</v>
      </c>
      <c r="BG60" s="27">
        <v>0</v>
      </c>
      <c r="BH60" s="4">
        <v>0</v>
      </c>
      <c r="BI60" s="30">
        <v>0</v>
      </c>
      <c r="BJ60" s="5">
        <v>0</v>
      </c>
    </row>
    <row r="61" spans="1:62">
      <c r="A61" s="1">
        <v>60</v>
      </c>
      <c r="B61" s="31">
        <v>510643500</v>
      </c>
      <c r="C61" s="4">
        <v>414432500</v>
      </c>
      <c r="D61" s="4" t="s">
        <v>106</v>
      </c>
      <c r="E61" s="4" t="s">
        <v>68</v>
      </c>
      <c r="F61" s="25">
        <v>32082</v>
      </c>
      <c r="G61" s="25">
        <v>26209</v>
      </c>
      <c r="H61" s="25">
        <v>204</v>
      </c>
      <c r="I61" s="25">
        <v>26413</v>
      </c>
      <c r="J61" s="26">
        <v>0.82329655258400347</v>
      </c>
      <c r="K61" s="4" t="s">
        <v>28</v>
      </c>
      <c r="L61" s="27">
        <v>4.5609292074168559</v>
      </c>
      <c r="M61" s="27">
        <v>5.7720885193756102</v>
      </c>
      <c r="N61" s="27">
        <v>5.0084999999999997</v>
      </c>
      <c r="O61" s="27">
        <v>0.86771018552255141</v>
      </c>
      <c r="P61" s="27">
        <v>0.41860000000000003</v>
      </c>
      <c r="Q61" s="28">
        <v>6.8421053886413574</v>
      </c>
      <c r="R61" s="28">
        <v>0.57894736528396606</v>
      </c>
      <c r="S61" s="28">
        <v>3.3096427917480469</v>
      </c>
      <c r="T61" s="28">
        <v>3.1110119819641113</v>
      </c>
      <c r="U61" s="28">
        <v>2.6875</v>
      </c>
      <c r="V61" s="28">
        <v>3.4895832538604736</v>
      </c>
      <c r="W61" s="28">
        <v>3.1315789222717285</v>
      </c>
      <c r="X61" s="28">
        <v>2.75</v>
      </c>
      <c r="Y61" s="29">
        <v>99</v>
      </c>
      <c r="Z61" s="29">
        <v>99</v>
      </c>
      <c r="AA61" s="29">
        <v>86</v>
      </c>
      <c r="AB61" s="29">
        <v>99</v>
      </c>
      <c r="AC61" s="29">
        <v>99</v>
      </c>
      <c r="AD61" s="29">
        <v>100</v>
      </c>
      <c r="AE61" s="27">
        <v>14.047143548273841</v>
      </c>
      <c r="AF61" s="27">
        <v>7.5498728182244053</v>
      </c>
      <c r="AG61" s="27">
        <v>21.597016366498245</v>
      </c>
      <c r="AH61" s="27">
        <v>2.5061614177382943</v>
      </c>
      <c r="AI61" s="27">
        <v>1.7992197522358879</v>
      </c>
      <c r="AJ61" s="27">
        <v>1.6311407775012934</v>
      </c>
      <c r="AK61" s="27">
        <v>1.2967635686690555</v>
      </c>
      <c r="AL61" s="27">
        <v>1.0541290082456021</v>
      </c>
      <c r="AM61" s="27">
        <v>2.2066917534041428</v>
      </c>
      <c r="AN61" s="27">
        <v>1.7264359595323864</v>
      </c>
      <c r="AO61" s="27">
        <v>1.5163885468981013</v>
      </c>
      <c r="AP61" s="27">
        <v>13.736930784224764</v>
      </c>
      <c r="AQ61" s="27">
        <v>1.2725240738443562</v>
      </c>
      <c r="AR61" s="27">
        <v>3.8850189776181479</v>
      </c>
      <c r="AS61" s="27">
        <v>1.2087596439326715</v>
      </c>
      <c r="AT61" s="27">
        <v>3.2969477142432257</v>
      </c>
      <c r="AU61" s="27">
        <v>4.4537539058998465</v>
      </c>
      <c r="AV61" s="27">
        <v>5</v>
      </c>
      <c r="AW61" s="27">
        <v>19.117004315538246</v>
      </c>
      <c r="AX61" s="4">
        <v>0</v>
      </c>
      <c r="AY61" s="27">
        <v>54.450951466261252</v>
      </c>
      <c r="AZ61" s="30">
        <v>5.3330047965528342</v>
      </c>
      <c r="BA61" s="5">
        <v>140860.66</v>
      </c>
      <c r="BB61" s="4">
        <v>83</v>
      </c>
      <c r="BC61" s="4">
        <v>60</v>
      </c>
      <c r="BD61" s="4" t="s">
        <v>29</v>
      </c>
      <c r="BE61" s="27">
        <v>44.659830312555968</v>
      </c>
      <c r="BF61" s="28">
        <v>9.7911211512587641</v>
      </c>
      <c r="BG61" s="27">
        <v>0</v>
      </c>
      <c r="BH61" s="4">
        <v>0</v>
      </c>
      <c r="BI61" s="30">
        <v>0</v>
      </c>
      <c r="BJ61" s="5">
        <v>0</v>
      </c>
    </row>
    <row r="62" spans="1:62">
      <c r="A62" s="1">
        <v>61</v>
      </c>
      <c r="B62" s="31">
        <v>500178100</v>
      </c>
      <c r="C62" s="4">
        <v>423956300</v>
      </c>
      <c r="D62" s="4" t="s">
        <v>107</v>
      </c>
      <c r="E62" s="4" t="s">
        <v>43</v>
      </c>
      <c r="F62" s="25">
        <v>23620</v>
      </c>
      <c r="G62" s="25">
        <v>18438</v>
      </c>
      <c r="H62" s="25">
        <v>34</v>
      </c>
      <c r="I62" s="25">
        <v>18472</v>
      </c>
      <c r="J62" s="26">
        <v>0.78204911092294671</v>
      </c>
      <c r="K62" s="4" t="s">
        <v>28</v>
      </c>
      <c r="L62" s="27">
        <v>3.3400709146219283</v>
      </c>
      <c r="M62" s="27">
        <v>4.2270300860706964</v>
      </c>
      <c r="N62" s="27">
        <v>3.2587999999999999</v>
      </c>
      <c r="O62" s="27">
        <v>0.77094317609394392</v>
      </c>
      <c r="P62" s="27">
        <v>0.36759999999999998</v>
      </c>
      <c r="Q62" s="28">
        <v>8.8000001907348633</v>
      </c>
      <c r="R62" s="28">
        <v>0.86666667461395264</v>
      </c>
      <c r="S62" s="28">
        <v>3.7281746864318848</v>
      </c>
      <c r="T62" s="28">
        <v>3.632227897644043</v>
      </c>
      <c r="U62" s="28">
        <v>3.307692289352417</v>
      </c>
      <c r="V62" s="28">
        <v>3.5972223281860352</v>
      </c>
      <c r="W62" s="28">
        <v>3.5178570747375488</v>
      </c>
      <c r="X62" s="28">
        <v>3.269230842590332</v>
      </c>
      <c r="Y62" s="29">
        <v>99</v>
      </c>
      <c r="Z62" s="29">
        <v>93</v>
      </c>
      <c r="AA62" s="29">
        <v>84</v>
      </c>
      <c r="AB62" s="29">
        <v>98</v>
      </c>
      <c r="AC62" s="29">
        <v>100</v>
      </c>
      <c r="AD62" s="29">
        <v>98</v>
      </c>
      <c r="AE62" s="27">
        <v>9.692763593424564</v>
      </c>
      <c r="AF62" s="27">
        <v>6.5536575946518942</v>
      </c>
      <c r="AG62" s="27">
        <v>16.246421188076457</v>
      </c>
      <c r="AH62" s="27">
        <v>5.3012326919844686</v>
      </c>
      <c r="AI62" s="27">
        <v>4.669753010741382</v>
      </c>
      <c r="AJ62" s="27">
        <v>2.7700272597325748</v>
      </c>
      <c r="AK62" s="27">
        <v>2.6724601475651344</v>
      </c>
      <c r="AL62" s="27">
        <v>2.4012705437490163</v>
      </c>
      <c r="AM62" s="27">
        <v>2.428246644761924</v>
      </c>
      <c r="AN62" s="27">
        <v>2.5757893514776544</v>
      </c>
      <c r="AO62" s="27">
        <v>2.410973191706578</v>
      </c>
      <c r="AP62" s="27">
        <v>25.229752841718732</v>
      </c>
      <c r="AQ62" s="27">
        <v>1.2725240738443562</v>
      </c>
      <c r="AR62" s="27">
        <v>0</v>
      </c>
      <c r="AS62" s="27">
        <v>0.66715387878019616</v>
      </c>
      <c r="AT62" s="27">
        <v>1.5938954284864513</v>
      </c>
      <c r="AU62" s="27">
        <v>5</v>
      </c>
      <c r="AV62" s="27">
        <v>4.352423967433368</v>
      </c>
      <c r="AW62" s="27">
        <v>12.885997348544372</v>
      </c>
      <c r="AX62" s="4">
        <v>0</v>
      </c>
      <c r="AY62" s="27">
        <v>54.362171378339561</v>
      </c>
      <c r="AZ62" s="30">
        <v>5.3149267150158614</v>
      </c>
      <c r="BA62" s="5">
        <v>98177.33</v>
      </c>
      <c r="BB62" s="4">
        <v>84</v>
      </c>
      <c r="BC62" s="4">
        <v>61</v>
      </c>
      <c r="BD62" s="4" t="s">
        <v>29</v>
      </c>
      <c r="BE62" s="27">
        <v>75.29794877058093</v>
      </c>
      <c r="BF62" s="28">
        <v>-20.935777392017357</v>
      </c>
      <c r="BG62" s="27">
        <v>0</v>
      </c>
      <c r="BH62" s="4">
        <v>0</v>
      </c>
      <c r="BI62" s="30">
        <v>0</v>
      </c>
      <c r="BJ62" s="5">
        <v>0</v>
      </c>
    </row>
    <row r="63" spans="1:62" ht="15">
      <c r="A63" s="1">
        <v>62</v>
      </c>
      <c r="B63" s="31">
        <v>823008100</v>
      </c>
      <c r="C63" s="23">
        <v>409860900</v>
      </c>
      <c r="D63" s="24" t="s">
        <v>108</v>
      </c>
      <c r="E63" s="4" t="s">
        <v>37</v>
      </c>
      <c r="F63" s="25">
        <v>42395</v>
      </c>
      <c r="G63" s="25">
        <v>25772</v>
      </c>
      <c r="H63" s="25">
        <v>500</v>
      </c>
      <c r="I63" s="25">
        <v>26272</v>
      </c>
      <c r="J63" s="26">
        <v>0.61969571883476826</v>
      </c>
      <c r="K63" s="4" t="s">
        <v>28</v>
      </c>
      <c r="L63" s="27">
        <v>3.9845981833151143</v>
      </c>
      <c r="M63" s="27">
        <v>5.0427122154926263</v>
      </c>
      <c r="N63" s="27">
        <v>3.5615999999999999</v>
      </c>
      <c r="O63" s="27">
        <v>0.70628658701913738</v>
      </c>
      <c r="P63" s="27">
        <v>0.6522</v>
      </c>
      <c r="Q63" s="28">
        <v>7.2333331108093262</v>
      </c>
      <c r="R63" s="28">
        <v>0.73333334922790527</v>
      </c>
      <c r="S63" s="28">
        <v>3.4115207195281982</v>
      </c>
      <c r="T63" s="28">
        <v>3.4612433910369873</v>
      </c>
      <c r="U63" s="28">
        <v>3.230769157409668</v>
      </c>
      <c r="V63" s="28">
        <v>3.375</v>
      </c>
      <c r="W63" s="28">
        <v>3.2444443702697754</v>
      </c>
      <c r="X63" s="28">
        <v>2.9791667461395264</v>
      </c>
      <c r="Y63" s="29">
        <v>99</v>
      </c>
      <c r="Z63" s="29">
        <v>100</v>
      </c>
      <c r="AA63" s="29">
        <v>89</v>
      </c>
      <c r="AB63" s="29">
        <v>98</v>
      </c>
      <c r="AC63" s="29">
        <v>95</v>
      </c>
      <c r="AD63" s="29">
        <v>99</v>
      </c>
      <c r="AE63" s="27">
        <v>6.7833076013596463</v>
      </c>
      <c r="AF63" s="27">
        <v>12.112929214823195</v>
      </c>
      <c r="AG63" s="27">
        <v>18.896236816182842</v>
      </c>
      <c r="AH63" s="27">
        <v>3.0646742483312366</v>
      </c>
      <c r="AI63" s="27">
        <v>3.3395060214827632</v>
      </c>
      <c r="AJ63" s="27">
        <v>1.9083655153535837</v>
      </c>
      <c r="AK63" s="27">
        <v>2.2211638733968568</v>
      </c>
      <c r="AL63" s="27">
        <v>2.2341830970648759</v>
      </c>
      <c r="AM63" s="27">
        <v>1.9708435679794407</v>
      </c>
      <c r="AN63" s="27">
        <v>1.9746059646921936</v>
      </c>
      <c r="AO63" s="27">
        <v>1.9112207397901799</v>
      </c>
      <c r="AP63" s="27">
        <v>18.624563028091131</v>
      </c>
      <c r="AQ63" s="27">
        <v>1.2725240738443562</v>
      </c>
      <c r="AR63" s="27">
        <v>5</v>
      </c>
      <c r="AS63" s="27">
        <v>2.0211682916613851</v>
      </c>
      <c r="AT63" s="27">
        <v>1.5938954284864513</v>
      </c>
      <c r="AU63" s="27">
        <v>2.2687695294992314</v>
      </c>
      <c r="AV63" s="27">
        <v>4.6762119837166836</v>
      </c>
      <c r="AW63" s="27">
        <v>16.832569307208107</v>
      </c>
      <c r="AX63" s="4">
        <v>0</v>
      </c>
      <c r="AY63" s="27">
        <v>54.353369151482084</v>
      </c>
      <c r="AZ63" s="30">
        <v>5.3131343381601779</v>
      </c>
      <c r="BA63" s="5">
        <v>139586.67000000001</v>
      </c>
      <c r="BB63" s="4">
        <v>85</v>
      </c>
      <c r="BC63" s="4">
        <v>62</v>
      </c>
      <c r="BD63" s="4" t="s">
        <v>29</v>
      </c>
      <c r="BE63" s="27">
        <v>56.146510087279864</v>
      </c>
      <c r="BF63" s="28">
        <v>-1.7931409479183884</v>
      </c>
      <c r="BG63" s="27">
        <v>0</v>
      </c>
      <c r="BH63" s="4">
        <v>0</v>
      </c>
      <c r="BI63" s="30">
        <v>0</v>
      </c>
      <c r="BJ63" s="5">
        <v>0</v>
      </c>
    </row>
    <row r="64" spans="1:62" ht="15">
      <c r="A64" s="1">
        <v>63</v>
      </c>
      <c r="B64" s="22">
        <v>699397400</v>
      </c>
      <c r="C64" s="23">
        <v>87007200</v>
      </c>
      <c r="D64" s="24" t="s">
        <v>109</v>
      </c>
      <c r="E64" s="4" t="s">
        <v>58</v>
      </c>
      <c r="F64" s="25">
        <v>44768</v>
      </c>
      <c r="G64" s="25">
        <v>32721</v>
      </c>
      <c r="H64" s="25">
        <v>0</v>
      </c>
      <c r="I64" s="25">
        <v>32721</v>
      </c>
      <c r="J64" s="26">
        <v>0.73090153681200853</v>
      </c>
      <c r="K64" s="4" t="s">
        <v>28</v>
      </c>
      <c r="L64" s="27">
        <v>3.2700260345832524</v>
      </c>
      <c r="M64" s="27">
        <v>4.1383847180928699</v>
      </c>
      <c r="N64" s="27">
        <v>3.5404</v>
      </c>
      <c r="O64" s="27">
        <v>0.85550286915604967</v>
      </c>
      <c r="P64" s="27">
        <v>0</v>
      </c>
      <c r="Q64" s="28">
        <v>7.3076925277709961</v>
      </c>
      <c r="R64" s="28">
        <v>0.80769228935241699</v>
      </c>
      <c r="S64" s="28">
        <v>3.4433422088623047</v>
      </c>
      <c r="T64" s="28">
        <v>3.3487231731414795</v>
      </c>
      <c r="U64" s="28">
        <v>3.1600000858306885</v>
      </c>
      <c r="V64" s="28">
        <v>3.3484847545623779</v>
      </c>
      <c r="W64" s="28">
        <v>3.278846263885498</v>
      </c>
      <c r="X64" s="28">
        <v>2.8250000476837158</v>
      </c>
      <c r="Y64" s="29">
        <v>100</v>
      </c>
      <c r="Z64" s="29">
        <v>99</v>
      </c>
      <c r="AA64" s="29">
        <v>96</v>
      </c>
      <c r="AB64" s="29">
        <v>99</v>
      </c>
      <c r="AC64" s="29">
        <v>98</v>
      </c>
      <c r="AD64" s="29">
        <v>90</v>
      </c>
      <c r="AE64" s="27">
        <v>13.497831401472247</v>
      </c>
      <c r="AF64" s="27">
        <v>0</v>
      </c>
      <c r="AG64" s="27">
        <v>13.497831401472247</v>
      </c>
      <c r="AH64" s="27">
        <v>3.1708290172682716</v>
      </c>
      <c r="AI64" s="27">
        <v>4.0813742373897561</v>
      </c>
      <c r="AJ64" s="27">
        <v>1.9949564406986098</v>
      </c>
      <c r="AK64" s="27">
        <v>1.9241781633316497</v>
      </c>
      <c r="AL64" s="27">
        <v>2.0804631018475801</v>
      </c>
      <c r="AM64" s="27">
        <v>1.9162668972019754</v>
      </c>
      <c r="AN64" s="27">
        <v>2.0502492928103679</v>
      </c>
      <c r="AO64" s="27">
        <v>1.6456063928238915</v>
      </c>
      <c r="AP64" s="27">
        <v>18.863923543372103</v>
      </c>
      <c r="AQ64" s="27">
        <v>5</v>
      </c>
      <c r="AR64" s="27">
        <v>3.8850189776181479</v>
      </c>
      <c r="AS64" s="27">
        <v>3.916788469695049</v>
      </c>
      <c r="AT64" s="27">
        <v>3.2969477142432257</v>
      </c>
      <c r="AU64" s="27">
        <v>3.9075078117996926</v>
      </c>
      <c r="AV64" s="27">
        <v>1.7621198371668401</v>
      </c>
      <c r="AW64" s="27">
        <v>21.768382810522958</v>
      </c>
      <c r="AX64" s="4">
        <v>0</v>
      </c>
      <c r="AY64" s="27">
        <v>54.130137755367308</v>
      </c>
      <c r="AZ64" s="30">
        <v>5.267678251383888</v>
      </c>
      <c r="BA64" s="5">
        <v>172363.7</v>
      </c>
      <c r="BB64" s="4">
        <v>86</v>
      </c>
      <c r="BC64" s="4">
        <v>63</v>
      </c>
      <c r="BD64" s="4" t="s">
        <v>29</v>
      </c>
      <c r="BE64" s="27">
        <v>73.733306855416345</v>
      </c>
      <c r="BF64" s="28">
        <v>-19.603169103822019</v>
      </c>
      <c r="BG64" s="27">
        <v>0</v>
      </c>
      <c r="BH64" s="4">
        <v>0</v>
      </c>
      <c r="BI64" s="30">
        <v>0</v>
      </c>
      <c r="BJ64" s="5">
        <v>0</v>
      </c>
    </row>
    <row r="65" spans="1:62" ht="15">
      <c r="A65" s="1">
        <v>64</v>
      </c>
      <c r="B65" s="22">
        <v>400450700</v>
      </c>
      <c r="C65" s="23">
        <v>400450700</v>
      </c>
      <c r="D65" s="24" t="s">
        <v>110</v>
      </c>
      <c r="E65" s="4" t="s">
        <v>68</v>
      </c>
      <c r="F65" s="25">
        <v>63680</v>
      </c>
      <c r="G65" s="25">
        <v>47739</v>
      </c>
      <c r="H65" s="25">
        <v>1553</v>
      </c>
      <c r="I65" s="25">
        <v>49292</v>
      </c>
      <c r="J65" s="26">
        <v>0.77405778894472366</v>
      </c>
      <c r="K65" s="4" t="s">
        <v>28</v>
      </c>
      <c r="L65" s="27">
        <v>4.0932909950708547</v>
      </c>
      <c r="M65" s="27">
        <v>5.1802685121029155</v>
      </c>
      <c r="N65" s="27">
        <v>4.6159999999999997</v>
      </c>
      <c r="O65" s="27">
        <v>0.89107350115450823</v>
      </c>
      <c r="P65" s="27">
        <v>0.36609999999999998</v>
      </c>
      <c r="Q65" s="28">
        <v>7.0731706619262695</v>
      </c>
      <c r="R65" s="28">
        <v>0.707317054271698</v>
      </c>
      <c r="S65" s="28">
        <v>3.1523809432983398</v>
      </c>
      <c r="T65" s="28">
        <v>3.1359994411468506</v>
      </c>
      <c r="U65" s="28">
        <v>2.9117646217346191</v>
      </c>
      <c r="V65" s="28">
        <v>3.296875</v>
      </c>
      <c r="W65" s="28">
        <v>3.2804877758026123</v>
      </c>
      <c r="X65" s="28">
        <v>2.7432432174682617</v>
      </c>
      <c r="Y65" s="29">
        <v>99</v>
      </c>
      <c r="Z65" s="29">
        <v>98</v>
      </c>
      <c r="AA65" s="29">
        <v>80</v>
      </c>
      <c r="AB65" s="29">
        <v>95</v>
      </c>
      <c r="AC65" s="29">
        <v>96</v>
      </c>
      <c r="AD65" s="29">
        <v>100</v>
      </c>
      <c r="AE65" s="27">
        <v>15.098460044126343</v>
      </c>
      <c r="AF65" s="27">
        <v>6.524357146899761</v>
      </c>
      <c r="AG65" s="27">
        <v>21.622817191026105</v>
      </c>
      <c r="AH65" s="27">
        <v>2.8360279188107329</v>
      </c>
      <c r="AI65" s="27">
        <v>3.0799452707330448</v>
      </c>
      <c r="AJ65" s="27">
        <v>1.2032082933942658</v>
      </c>
      <c r="AK65" s="27">
        <v>1.362715434448436</v>
      </c>
      <c r="AL65" s="27">
        <v>1.5412620991747494</v>
      </c>
      <c r="AM65" s="27">
        <v>1.8100378754762283</v>
      </c>
      <c r="AN65" s="27">
        <v>2.0538586704203095</v>
      </c>
      <c r="AO65" s="27">
        <v>1.504747262510894</v>
      </c>
      <c r="AP65" s="27">
        <v>15.391802824968661</v>
      </c>
      <c r="AQ65" s="27">
        <v>1.2725240738443562</v>
      </c>
      <c r="AR65" s="27">
        <v>2.7700379552362948</v>
      </c>
      <c r="AS65" s="27">
        <v>0</v>
      </c>
      <c r="AT65" s="27">
        <v>0</v>
      </c>
      <c r="AU65" s="27">
        <v>2.8150156235993853</v>
      </c>
      <c r="AV65" s="27">
        <v>5</v>
      </c>
      <c r="AW65" s="27">
        <v>11.857577652680035</v>
      </c>
      <c r="AX65" s="4">
        <v>5</v>
      </c>
      <c r="AY65" s="27">
        <v>53.872197668674801</v>
      </c>
      <c r="AZ65" s="30">
        <v>5.2151545151718448</v>
      </c>
      <c r="BA65" s="5">
        <v>257065.4</v>
      </c>
      <c r="BB65" s="4">
        <v>87</v>
      </c>
      <c r="BC65" s="4">
        <v>64</v>
      </c>
      <c r="BD65" s="4" t="s">
        <v>29</v>
      </c>
      <c r="BE65" s="27">
        <v>50.423845542775766</v>
      </c>
      <c r="BF65" s="28">
        <v>3.4483521161129431</v>
      </c>
      <c r="BG65" s="27">
        <v>0</v>
      </c>
      <c r="BH65" s="4">
        <v>0</v>
      </c>
      <c r="BI65" s="30">
        <v>0</v>
      </c>
      <c r="BJ65" s="5">
        <v>0</v>
      </c>
    </row>
    <row r="66" spans="1:62" ht="15">
      <c r="A66" s="1">
        <v>65</v>
      </c>
      <c r="B66" s="22">
        <v>882347200</v>
      </c>
      <c r="C66" s="23">
        <v>510635400</v>
      </c>
      <c r="D66" s="24" t="s">
        <v>111</v>
      </c>
      <c r="E66" s="4" t="s">
        <v>35</v>
      </c>
      <c r="F66" s="25">
        <v>86483</v>
      </c>
      <c r="G66" s="25">
        <v>42849</v>
      </c>
      <c r="H66" s="25">
        <v>1623</v>
      </c>
      <c r="I66" s="25">
        <v>44472</v>
      </c>
      <c r="J66" s="26">
        <v>0.51422822982551486</v>
      </c>
      <c r="K66" s="4" t="s">
        <v>28</v>
      </c>
      <c r="L66" s="27">
        <v>3.7202710930724665</v>
      </c>
      <c r="M66" s="27">
        <v>4.708192802108953</v>
      </c>
      <c r="N66" s="27">
        <v>4.0952999999999999</v>
      </c>
      <c r="O66" s="27">
        <v>0.86982419202662675</v>
      </c>
      <c r="P66" s="27">
        <v>0.64180000000000004</v>
      </c>
      <c r="Q66" s="28">
        <v>6.6086955070495605</v>
      </c>
      <c r="R66" s="28">
        <v>0.63235294818878174</v>
      </c>
      <c r="S66" s="28">
        <v>3.1069774627685547</v>
      </c>
      <c r="T66" s="28">
        <v>3.2147896289825439</v>
      </c>
      <c r="U66" s="28">
        <v>2.9245283603668213</v>
      </c>
      <c r="V66" s="28">
        <v>3.1870748996734619</v>
      </c>
      <c r="W66" s="28">
        <v>3.0591788291931152</v>
      </c>
      <c r="X66" s="28">
        <v>2.5277776718139648</v>
      </c>
      <c r="Y66" s="29">
        <v>99</v>
      </c>
      <c r="Z66" s="29">
        <v>99</v>
      </c>
      <c r="AA66" s="29">
        <v>84</v>
      </c>
      <c r="AB66" s="29">
        <v>98</v>
      </c>
      <c r="AC66" s="29">
        <v>97</v>
      </c>
      <c r="AD66" s="29">
        <v>97</v>
      </c>
      <c r="AE66" s="27">
        <v>14.142270881443707</v>
      </c>
      <c r="AF66" s="27">
        <v>11.909779443741744</v>
      </c>
      <c r="AG66" s="27">
        <v>26.052050325185451</v>
      </c>
      <c r="AH66" s="27">
        <v>2.1729477770131402</v>
      </c>
      <c r="AI66" s="27">
        <v>2.3320394030099085</v>
      </c>
      <c r="AJ66" s="27">
        <v>1.0796587840774545</v>
      </c>
      <c r="AK66" s="27">
        <v>1.5706741490528149</v>
      </c>
      <c r="AL66" s="27">
        <v>1.5689866658211733</v>
      </c>
      <c r="AM66" s="27">
        <v>1.5840349165011092</v>
      </c>
      <c r="AN66" s="27">
        <v>1.5672416995388327</v>
      </c>
      <c r="AO66" s="27">
        <v>1.1335209161212725</v>
      </c>
      <c r="AP66" s="27">
        <v>13.009104311135706</v>
      </c>
      <c r="AQ66" s="27">
        <v>1.2725240738443562</v>
      </c>
      <c r="AR66" s="27">
        <v>3.8850189776181479</v>
      </c>
      <c r="AS66" s="27">
        <v>0.66715387878019616</v>
      </c>
      <c r="AT66" s="27">
        <v>1.5938954284864513</v>
      </c>
      <c r="AU66" s="27">
        <v>3.3612617176995392</v>
      </c>
      <c r="AV66" s="27">
        <v>4.0286359511500516</v>
      </c>
      <c r="AW66" s="27">
        <v>14.808490027578742</v>
      </c>
      <c r="AX66" s="4">
        <v>0</v>
      </c>
      <c r="AY66" s="27">
        <v>53.869644663899898</v>
      </c>
      <c r="AZ66" s="30">
        <v>0</v>
      </c>
      <c r="BA66" s="5">
        <v>0</v>
      </c>
      <c r="BB66" s="4">
        <v>88</v>
      </c>
      <c r="BC66" s="4">
        <v>65</v>
      </c>
      <c r="BD66" s="4" t="s">
        <v>29</v>
      </c>
      <c r="BE66" s="27">
        <v>55.453361035110873</v>
      </c>
      <c r="BF66" s="28">
        <v>-1.5837163782145254</v>
      </c>
      <c r="BG66" s="27">
        <v>0</v>
      </c>
      <c r="BH66" s="4">
        <v>0</v>
      </c>
      <c r="BI66" s="30">
        <v>0</v>
      </c>
      <c r="BJ66" s="5">
        <v>0</v>
      </c>
    </row>
    <row r="67" spans="1:62" ht="15">
      <c r="A67" s="1">
        <v>66</v>
      </c>
      <c r="B67" s="31">
        <v>139627700</v>
      </c>
      <c r="C67" s="23">
        <v>139627700</v>
      </c>
      <c r="D67" s="24" t="s">
        <v>112</v>
      </c>
      <c r="E67" s="4" t="s">
        <v>68</v>
      </c>
      <c r="F67" s="25">
        <v>69005</v>
      </c>
      <c r="G67" s="25">
        <v>42626</v>
      </c>
      <c r="H67" s="25">
        <v>3564</v>
      </c>
      <c r="I67" s="25">
        <v>46190</v>
      </c>
      <c r="J67" s="26">
        <v>0.66937178465328595</v>
      </c>
      <c r="K67" s="4" t="s">
        <v>28</v>
      </c>
      <c r="L67" s="27">
        <v>3.4559808458318098</v>
      </c>
      <c r="M67" s="27">
        <v>4.3737200154232934</v>
      </c>
      <c r="N67" s="27">
        <v>5.1656000000000004</v>
      </c>
      <c r="O67" s="27">
        <v>1.181054109953142</v>
      </c>
      <c r="P67" s="27">
        <v>0</v>
      </c>
      <c r="Q67" s="28">
        <v>8.0909090042114258</v>
      </c>
      <c r="R67" s="28">
        <v>0.81818181276321411</v>
      </c>
      <c r="S67" s="28">
        <v>3.2806918621063232</v>
      </c>
      <c r="T67" s="28">
        <v>3.3641624450683594</v>
      </c>
      <c r="U67" s="28">
        <v>3.25</v>
      </c>
      <c r="V67" s="28">
        <v>3.5432097911834717</v>
      </c>
      <c r="W67" s="28">
        <v>3.4192707538604736</v>
      </c>
      <c r="X67" s="28">
        <v>2.615384578704834</v>
      </c>
      <c r="Y67" s="29">
        <v>99</v>
      </c>
      <c r="Z67" s="29">
        <v>97</v>
      </c>
      <c r="AA67" s="29">
        <v>84</v>
      </c>
      <c r="AB67" s="29">
        <v>100</v>
      </c>
      <c r="AC67" s="29">
        <v>83</v>
      </c>
      <c r="AD67" s="29">
        <v>82</v>
      </c>
      <c r="AE67" s="27">
        <v>20</v>
      </c>
      <c r="AF67" s="27">
        <v>0</v>
      </c>
      <c r="AG67" s="27">
        <v>20</v>
      </c>
      <c r="AH67" s="27">
        <v>4.2889411203670562</v>
      </c>
      <c r="AI67" s="27">
        <v>4.1860266706473075</v>
      </c>
      <c r="AJ67" s="27">
        <v>1.552361064806052</v>
      </c>
      <c r="AK67" s="27">
        <v>1.9649285566552064</v>
      </c>
      <c r="AL67" s="27">
        <v>2.2759550882052615</v>
      </c>
      <c r="AM67" s="27">
        <v>2.317071945030051</v>
      </c>
      <c r="AN67" s="27">
        <v>2.3590164755025951</v>
      </c>
      <c r="AO67" s="27">
        <v>1.2844591641127772</v>
      </c>
      <c r="AP67" s="27">
        <v>20.228760085326307</v>
      </c>
      <c r="AQ67" s="27">
        <v>1.2725240738443562</v>
      </c>
      <c r="AR67" s="27">
        <v>1.6550569328544422</v>
      </c>
      <c r="AS67" s="27">
        <v>0.66715387878019616</v>
      </c>
      <c r="AT67" s="27">
        <v>5</v>
      </c>
      <c r="AU67" s="27">
        <v>0</v>
      </c>
      <c r="AV67" s="27">
        <v>0</v>
      </c>
      <c r="AW67" s="27">
        <v>8.594734885478994</v>
      </c>
      <c r="AX67" s="4">
        <v>5</v>
      </c>
      <c r="AY67" s="27">
        <v>53.823494970805299</v>
      </c>
      <c r="AZ67" s="30">
        <v>0</v>
      </c>
      <c r="BA67" s="5">
        <v>0</v>
      </c>
      <c r="BB67" s="4">
        <v>89</v>
      </c>
      <c r="BC67" s="4">
        <v>66</v>
      </c>
      <c r="BD67" s="4" t="s">
        <v>29</v>
      </c>
      <c r="BE67" s="27">
        <v>62.046827419721438</v>
      </c>
      <c r="BF67" s="28">
        <v>-8.223332448916139</v>
      </c>
      <c r="BG67" s="27">
        <v>0</v>
      </c>
      <c r="BH67" s="4">
        <v>0</v>
      </c>
      <c r="BI67" s="30">
        <v>0</v>
      </c>
      <c r="BJ67" s="5">
        <v>0</v>
      </c>
    </row>
    <row r="68" spans="1:62" ht="15">
      <c r="A68" s="1">
        <v>67</v>
      </c>
      <c r="B68" s="22">
        <v>217607600</v>
      </c>
      <c r="C68" s="23">
        <v>217607600</v>
      </c>
      <c r="D68" s="24" t="s">
        <v>113</v>
      </c>
      <c r="E68" s="4" t="s">
        <v>31</v>
      </c>
      <c r="F68" s="25">
        <v>39739</v>
      </c>
      <c r="G68" s="25">
        <v>21604</v>
      </c>
      <c r="H68" s="25">
        <v>1327</v>
      </c>
      <c r="I68" s="25">
        <v>22931</v>
      </c>
      <c r="J68" s="26">
        <v>0.57704018722162109</v>
      </c>
      <c r="K68" s="4" t="s">
        <v>28</v>
      </c>
      <c r="L68" s="27">
        <v>3.5924008926760003</v>
      </c>
      <c r="M68" s="27">
        <v>4.5463665421270054</v>
      </c>
      <c r="N68" s="27">
        <v>4.3262</v>
      </c>
      <c r="O68" s="27">
        <v>0.95157307707442329</v>
      </c>
      <c r="P68" s="27">
        <v>0.44629999999999997</v>
      </c>
      <c r="Q68" s="28">
        <v>7.5555553436279297</v>
      </c>
      <c r="R68" s="28">
        <v>0.74074071645736694</v>
      </c>
      <c r="S68" s="28">
        <v>3.375</v>
      </c>
      <c r="T68" s="28">
        <v>3.4445996284484863</v>
      </c>
      <c r="U68" s="28">
        <v>2.8958332538604736</v>
      </c>
      <c r="V68" s="28">
        <v>3.0984847545623779</v>
      </c>
      <c r="W68" s="28">
        <v>3.1913580894470215</v>
      </c>
      <c r="X68" s="28">
        <v>2.5625</v>
      </c>
      <c r="Y68" s="29">
        <v>97</v>
      </c>
      <c r="Z68" s="29">
        <v>92</v>
      </c>
      <c r="AA68" s="29">
        <v>89</v>
      </c>
      <c r="AB68" s="29">
        <v>96</v>
      </c>
      <c r="AC68" s="29">
        <v>100</v>
      </c>
      <c r="AD68" s="29">
        <v>96</v>
      </c>
      <c r="AE68" s="27">
        <v>17.82085626385161</v>
      </c>
      <c r="AF68" s="27">
        <v>8.0909544200471188</v>
      </c>
      <c r="AG68" s="27">
        <v>25.911810683898729</v>
      </c>
      <c r="AH68" s="27">
        <v>3.5246755241463243</v>
      </c>
      <c r="AI68" s="27">
        <v>3.4134082355526107</v>
      </c>
      <c r="AJ68" s="27">
        <v>1.8089872975395154</v>
      </c>
      <c r="AK68" s="27">
        <v>2.1772343490593462</v>
      </c>
      <c r="AL68" s="27">
        <v>1.5066570133826387</v>
      </c>
      <c r="AM68" s="27">
        <v>1.4016886811916958</v>
      </c>
      <c r="AN68" s="27">
        <v>1.8578791646007626</v>
      </c>
      <c r="AO68" s="27">
        <v>1.1933441374697302</v>
      </c>
      <c r="AP68" s="27">
        <v>16.883874402942624</v>
      </c>
      <c r="AQ68" s="27">
        <v>0</v>
      </c>
      <c r="AR68" s="27">
        <v>0</v>
      </c>
      <c r="AS68" s="27">
        <v>2.0211682916613851</v>
      </c>
      <c r="AT68" s="27">
        <v>0</v>
      </c>
      <c r="AU68" s="27">
        <v>5</v>
      </c>
      <c r="AV68" s="27">
        <v>3.704847934866736</v>
      </c>
      <c r="AW68" s="27">
        <v>10.72601622652812</v>
      </c>
      <c r="AX68" s="4">
        <v>0</v>
      </c>
      <c r="AY68" s="27">
        <v>53.521701313369476</v>
      </c>
      <c r="AZ68" s="30">
        <v>0</v>
      </c>
      <c r="BA68" s="5">
        <v>0</v>
      </c>
      <c r="BB68" s="4">
        <v>90</v>
      </c>
      <c r="BC68" s="4">
        <v>67</v>
      </c>
      <c r="BD68" s="4" t="s">
        <v>29</v>
      </c>
      <c r="BE68" s="27">
        <v>66.093151414671468</v>
      </c>
      <c r="BF68" s="28">
        <v>-12.571450100853966</v>
      </c>
      <c r="BG68" s="27">
        <v>0</v>
      </c>
      <c r="BH68" s="4">
        <v>0</v>
      </c>
      <c r="BI68" s="30">
        <v>0</v>
      </c>
      <c r="BJ68" s="5">
        <v>0</v>
      </c>
    </row>
    <row r="69" spans="1:62" ht="15">
      <c r="A69" s="1">
        <v>68</v>
      </c>
      <c r="B69" s="22">
        <v>889683600</v>
      </c>
      <c r="C69" s="23">
        <v>413521100</v>
      </c>
      <c r="D69" s="24" t="s">
        <v>114</v>
      </c>
      <c r="E69" s="4" t="s">
        <v>68</v>
      </c>
      <c r="F69" s="25">
        <v>18603</v>
      </c>
      <c r="G69" s="25">
        <v>13446</v>
      </c>
      <c r="H69" s="25">
        <v>1418</v>
      </c>
      <c r="I69" s="25">
        <v>14864</v>
      </c>
      <c r="J69" s="26">
        <v>0.79901091221845943</v>
      </c>
      <c r="K69" s="4" t="s">
        <v>28</v>
      </c>
      <c r="L69" s="27">
        <v>2.8203383975312724</v>
      </c>
      <c r="M69" s="27">
        <v>3.5692820793340996</v>
      </c>
      <c r="N69" s="27">
        <v>2.7545999999999999</v>
      </c>
      <c r="O69" s="27">
        <v>0.77175183658051194</v>
      </c>
      <c r="P69" s="27">
        <v>0.6351</v>
      </c>
      <c r="Q69" s="28">
        <v>6.25</v>
      </c>
      <c r="R69" s="28">
        <v>0.75</v>
      </c>
      <c r="S69" s="28">
        <v>3.0735294818878174</v>
      </c>
      <c r="T69" s="28">
        <v>3.2733135223388672</v>
      </c>
      <c r="U69" s="28">
        <v>2.90625</v>
      </c>
      <c r="V69" s="28">
        <v>3.2738094329833984</v>
      </c>
      <c r="W69" s="28">
        <v>3.203125</v>
      </c>
      <c r="X69" s="28">
        <v>2.7857143878936768</v>
      </c>
      <c r="Y69" s="29">
        <v>96</v>
      </c>
      <c r="Z69" s="29">
        <v>98</v>
      </c>
      <c r="AA69" s="29">
        <v>100</v>
      </c>
      <c r="AB69" s="29">
        <v>98</v>
      </c>
      <c r="AC69" s="29">
        <v>96</v>
      </c>
      <c r="AD69" s="29">
        <v>82</v>
      </c>
      <c r="AE69" s="27">
        <v>9.7291521832320065</v>
      </c>
      <c r="AF69" s="27">
        <v>11.778904110448885</v>
      </c>
      <c r="AG69" s="27">
        <v>21.508056293680891</v>
      </c>
      <c r="AH69" s="27">
        <v>1.6608776152846496</v>
      </c>
      <c r="AI69" s="27">
        <v>3.5057867464733956</v>
      </c>
      <c r="AJ69" s="27">
        <v>0.98864193741209305</v>
      </c>
      <c r="AK69" s="27">
        <v>1.7251420335742327</v>
      </c>
      <c r="AL69" s="27">
        <v>1.5292835948965808</v>
      </c>
      <c r="AM69" s="27">
        <v>1.7625617221695546</v>
      </c>
      <c r="AN69" s="27">
        <v>1.8837523995406373</v>
      </c>
      <c r="AO69" s="27">
        <v>1.5779209914058803</v>
      </c>
      <c r="AP69" s="27">
        <v>14.633967040757023</v>
      </c>
      <c r="AQ69" s="27">
        <v>0</v>
      </c>
      <c r="AR69" s="27">
        <v>2.7700379552362948</v>
      </c>
      <c r="AS69" s="27">
        <v>5</v>
      </c>
      <c r="AT69" s="27">
        <v>1.5938954284864513</v>
      </c>
      <c r="AU69" s="27">
        <v>2.8150156235993853</v>
      </c>
      <c r="AV69" s="27">
        <v>0</v>
      </c>
      <c r="AW69" s="27">
        <v>12.178949007322132</v>
      </c>
      <c r="AX69" s="4">
        <v>5</v>
      </c>
      <c r="AY69" s="27">
        <v>53.320972341760047</v>
      </c>
      <c r="AZ69" s="30">
        <v>0</v>
      </c>
      <c r="BA69" s="5">
        <v>0</v>
      </c>
      <c r="BB69" s="4">
        <v>91</v>
      </c>
      <c r="BC69" s="4">
        <v>68</v>
      </c>
      <c r="BD69" s="4" t="s">
        <v>29</v>
      </c>
      <c r="BE69" s="27">
        <v>62.73745423928068</v>
      </c>
      <c r="BF69" s="28">
        <v>-9.416481907306725</v>
      </c>
      <c r="BG69" s="27">
        <v>0</v>
      </c>
      <c r="BH69" s="4">
        <v>0</v>
      </c>
      <c r="BI69" s="30">
        <v>0</v>
      </c>
      <c r="BJ69" s="5">
        <v>0</v>
      </c>
    </row>
    <row r="70" spans="1:62" ht="15">
      <c r="A70" s="1">
        <v>69</v>
      </c>
      <c r="B70" s="22">
        <v>407599400</v>
      </c>
      <c r="C70" s="23">
        <v>407599400</v>
      </c>
      <c r="D70" s="24" t="s">
        <v>115</v>
      </c>
      <c r="E70" s="4" t="s">
        <v>68</v>
      </c>
      <c r="F70" s="25">
        <v>70047</v>
      </c>
      <c r="G70" s="25">
        <v>54337</v>
      </c>
      <c r="H70" s="25">
        <v>495</v>
      </c>
      <c r="I70" s="25">
        <v>54832</v>
      </c>
      <c r="J70" s="26">
        <v>0.78278869901637471</v>
      </c>
      <c r="K70" s="4" t="s">
        <v>28</v>
      </c>
      <c r="L70" s="27">
        <v>3.7273713076043355</v>
      </c>
      <c r="M70" s="27">
        <v>4.717178485709975</v>
      </c>
      <c r="N70" s="27">
        <v>3.5888</v>
      </c>
      <c r="O70" s="27">
        <v>0.76079376917192387</v>
      </c>
      <c r="P70" s="27">
        <v>0.48520000000000002</v>
      </c>
      <c r="Q70" s="28">
        <v>7.5199999809265137</v>
      </c>
      <c r="R70" s="28">
        <v>0.68000000715255737</v>
      </c>
      <c r="S70" s="28">
        <v>3.4059524536132813</v>
      </c>
      <c r="T70" s="28">
        <v>3.2683455944061279</v>
      </c>
      <c r="U70" s="28">
        <v>2.730769157409668</v>
      </c>
      <c r="V70" s="28">
        <v>3.2619047164916992</v>
      </c>
      <c r="W70" s="28">
        <v>3.0170068740844727</v>
      </c>
      <c r="X70" s="28">
        <v>2.5374999046325684</v>
      </c>
      <c r="Y70" s="29">
        <v>99</v>
      </c>
      <c r="Z70" s="29">
        <v>98</v>
      </c>
      <c r="AA70" s="29">
        <v>92</v>
      </c>
      <c r="AB70" s="29">
        <v>99</v>
      </c>
      <c r="AC70" s="29">
        <v>99</v>
      </c>
      <c r="AD70" s="29">
        <v>80</v>
      </c>
      <c r="AE70" s="27">
        <v>9.2360544906444666</v>
      </c>
      <c r="AF70" s="27">
        <v>8.8508126984190945</v>
      </c>
      <c r="AG70" s="27">
        <v>18.086867189063561</v>
      </c>
      <c r="AH70" s="27">
        <v>3.4739170396629557</v>
      </c>
      <c r="AI70" s="27">
        <v>2.8074071068459596</v>
      </c>
      <c r="AJ70" s="27">
        <v>1.8932134496197195</v>
      </c>
      <c r="AK70" s="27">
        <v>1.7120296913458568</v>
      </c>
      <c r="AL70" s="27">
        <v>1.1481154704340679</v>
      </c>
      <c r="AM70" s="27">
        <v>1.7380580910719274</v>
      </c>
      <c r="AN70" s="27">
        <v>1.474513459829085</v>
      </c>
      <c r="AO70" s="27">
        <v>1.1502713852370638</v>
      </c>
      <c r="AP70" s="27">
        <v>15.397525694046633</v>
      </c>
      <c r="AQ70" s="27">
        <v>1.2725240738443562</v>
      </c>
      <c r="AR70" s="27">
        <v>2.7700379552362948</v>
      </c>
      <c r="AS70" s="27">
        <v>2.833576939390098</v>
      </c>
      <c r="AT70" s="27">
        <v>3.2969477142432257</v>
      </c>
      <c r="AU70" s="27">
        <v>4.4537539058998465</v>
      </c>
      <c r="AV70" s="27">
        <v>0</v>
      </c>
      <c r="AW70" s="27">
        <v>14.626840588613822</v>
      </c>
      <c r="AX70" s="4">
        <v>5</v>
      </c>
      <c r="AY70" s="27">
        <v>53.11123347172402</v>
      </c>
      <c r="AZ70" s="30">
        <v>0</v>
      </c>
      <c r="BA70" s="5">
        <v>0</v>
      </c>
      <c r="BB70" s="4">
        <v>92</v>
      </c>
      <c r="BC70" s="4">
        <v>69</v>
      </c>
      <c r="BD70" s="4" t="s">
        <v>29</v>
      </c>
      <c r="BE70" s="27">
        <v>61.400132895643786</v>
      </c>
      <c r="BF70" s="28">
        <v>-8.2888994263662923</v>
      </c>
      <c r="BG70" s="27">
        <v>0</v>
      </c>
      <c r="BH70" s="4">
        <v>0</v>
      </c>
      <c r="BI70" s="30">
        <v>0</v>
      </c>
      <c r="BJ70" s="5">
        <v>0</v>
      </c>
    </row>
    <row r="71" spans="1:62" ht="15">
      <c r="A71" s="1">
        <v>70</v>
      </c>
      <c r="B71" s="22">
        <v>197000300</v>
      </c>
      <c r="C71" s="23">
        <v>197000300</v>
      </c>
      <c r="D71" s="24" t="s">
        <v>116</v>
      </c>
      <c r="E71" s="4" t="s">
        <v>68</v>
      </c>
      <c r="F71" s="25">
        <v>53067</v>
      </c>
      <c r="G71" s="25">
        <v>38553</v>
      </c>
      <c r="H71" s="25">
        <v>1306</v>
      </c>
      <c r="I71" s="25">
        <v>39859</v>
      </c>
      <c r="J71" s="26">
        <v>0.75110709103586037</v>
      </c>
      <c r="K71" s="4" t="s">
        <v>28</v>
      </c>
      <c r="L71" s="27">
        <v>3.5007899269893294</v>
      </c>
      <c r="M71" s="27">
        <v>4.4304281928912728</v>
      </c>
      <c r="N71" s="27">
        <v>3.8395000000000001</v>
      </c>
      <c r="O71" s="27">
        <v>0.86662052353327135</v>
      </c>
      <c r="P71" s="27">
        <v>0.29310000000000003</v>
      </c>
      <c r="Q71" s="28">
        <v>7.6923074722290039</v>
      </c>
      <c r="R71" s="28">
        <v>0.81999999284744263</v>
      </c>
      <c r="S71" s="28">
        <v>3.2987420558929443</v>
      </c>
      <c r="T71" s="28">
        <v>3.3661346435546875</v>
      </c>
      <c r="U71" s="28">
        <v>3.0555555820465088</v>
      </c>
      <c r="V71" s="28">
        <v>3.2886178493499756</v>
      </c>
      <c r="W71" s="28">
        <v>3.1813726425170898</v>
      </c>
      <c r="X71" s="28">
        <v>2.65116286277771</v>
      </c>
      <c r="Y71" s="29">
        <v>99</v>
      </c>
      <c r="Z71" s="29">
        <v>98</v>
      </c>
      <c r="AA71" s="29">
        <v>94</v>
      </c>
      <c r="AB71" s="29">
        <v>97</v>
      </c>
      <c r="AC71" s="29">
        <v>94</v>
      </c>
      <c r="AD71" s="29">
        <v>89</v>
      </c>
      <c r="AE71" s="27">
        <v>13.998110284233757</v>
      </c>
      <c r="AF71" s="27">
        <v>5.0984020229626399</v>
      </c>
      <c r="AG71" s="27">
        <v>19.096512307196399</v>
      </c>
      <c r="AH71" s="27">
        <v>3.7199015117408436</v>
      </c>
      <c r="AI71" s="27">
        <v>4.2041663861008312</v>
      </c>
      <c r="AJ71" s="27">
        <v>1.6014782813583692</v>
      </c>
      <c r="AK71" s="27">
        <v>1.9701339746574682</v>
      </c>
      <c r="AL71" s="27">
        <v>1.8535955131685471</v>
      </c>
      <c r="AM71" s="27">
        <v>1.7930420760729575</v>
      </c>
      <c r="AN71" s="27">
        <v>1.8359230348898612</v>
      </c>
      <c r="AO71" s="27">
        <v>1.3461016955724183</v>
      </c>
      <c r="AP71" s="27">
        <v>18.324342473561298</v>
      </c>
      <c r="AQ71" s="27">
        <v>1.2725240738443562</v>
      </c>
      <c r="AR71" s="27">
        <v>2.7700379552362948</v>
      </c>
      <c r="AS71" s="27">
        <v>3.3751827045425737</v>
      </c>
      <c r="AT71" s="27">
        <v>0</v>
      </c>
      <c r="AU71" s="27">
        <v>1.7225234353990779</v>
      </c>
      <c r="AV71" s="27">
        <v>1.4383318208835241</v>
      </c>
      <c r="AW71" s="27">
        <v>10.578599989905827</v>
      </c>
      <c r="AX71" s="4">
        <v>5</v>
      </c>
      <c r="AY71" s="27">
        <v>52.999454770663519</v>
      </c>
      <c r="AZ71" s="30">
        <v>0</v>
      </c>
      <c r="BA71" s="5">
        <v>0</v>
      </c>
      <c r="BB71" s="4">
        <v>93</v>
      </c>
      <c r="BC71" s="4">
        <v>70</v>
      </c>
      <c r="BD71" s="4" t="s">
        <v>29</v>
      </c>
      <c r="BE71" s="27">
        <v>65.312189174560871</v>
      </c>
      <c r="BF71" s="28">
        <v>-12.312734417344416</v>
      </c>
      <c r="BG71" s="27">
        <v>0</v>
      </c>
      <c r="BH71" s="4">
        <v>0</v>
      </c>
      <c r="BI71" s="30">
        <v>0</v>
      </c>
      <c r="BJ71" s="5">
        <v>0</v>
      </c>
    </row>
    <row r="72" spans="1:62" ht="15">
      <c r="A72" s="1">
        <v>71</v>
      </c>
      <c r="B72" s="22">
        <v>425044300</v>
      </c>
      <c r="C72" s="23">
        <v>406154300</v>
      </c>
      <c r="D72" s="24" t="s">
        <v>117</v>
      </c>
      <c r="E72" s="4" t="s">
        <v>37</v>
      </c>
      <c r="F72" s="25">
        <v>64515</v>
      </c>
      <c r="G72" s="25">
        <v>34875</v>
      </c>
      <c r="H72" s="25">
        <v>1333</v>
      </c>
      <c r="I72" s="25">
        <v>36208</v>
      </c>
      <c r="J72" s="26">
        <v>0.56123382159187785</v>
      </c>
      <c r="K72" s="4" t="s">
        <v>28</v>
      </c>
      <c r="L72" s="27">
        <v>3.4650974852618686</v>
      </c>
      <c r="M72" s="27">
        <v>4.385257587570643</v>
      </c>
      <c r="N72" s="27">
        <v>3.1082999999999998</v>
      </c>
      <c r="O72" s="27">
        <v>0.70880670928202971</v>
      </c>
      <c r="P72" s="27">
        <v>0.52249999999999996</v>
      </c>
      <c r="Q72" s="28">
        <v>6.5135135650634766</v>
      </c>
      <c r="R72" s="28">
        <v>0.62857145071029663</v>
      </c>
      <c r="S72" s="28">
        <v>3.1967558860778809</v>
      </c>
      <c r="T72" s="28">
        <v>3.2637064456939697</v>
      </c>
      <c r="U72" s="28">
        <v>2.9117646217346191</v>
      </c>
      <c r="V72" s="28">
        <v>3.1888887882232666</v>
      </c>
      <c r="W72" s="28">
        <v>2.8873872756958008</v>
      </c>
      <c r="X72" s="28">
        <v>2.6805555820465088</v>
      </c>
      <c r="Y72" s="29">
        <v>100</v>
      </c>
      <c r="Z72" s="29">
        <v>98</v>
      </c>
      <c r="AA72" s="29">
        <v>95</v>
      </c>
      <c r="AB72" s="29">
        <v>99</v>
      </c>
      <c r="AC72" s="29">
        <v>98</v>
      </c>
      <c r="AD72" s="29">
        <v>99</v>
      </c>
      <c r="AE72" s="27">
        <v>6.8967095751325758</v>
      </c>
      <c r="AF72" s="27">
        <v>9.5794171658554585</v>
      </c>
      <c r="AG72" s="27">
        <v>16.476126740988036</v>
      </c>
      <c r="AH72" s="27">
        <v>2.0370669770907939</v>
      </c>
      <c r="AI72" s="27">
        <v>2.2943119584938487</v>
      </c>
      <c r="AJ72" s="27">
        <v>1.3239590011021756</v>
      </c>
      <c r="AK72" s="27">
        <v>1.699785128545082</v>
      </c>
      <c r="AL72" s="27">
        <v>1.5412620991747494</v>
      </c>
      <c r="AM72" s="27">
        <v>1.587768466637109</v>
      </c>
      <c r="AN72" s="27">
        <v>1.189504212344545</v>
      </c>
      <c r="AO72" s="27">
        <v>1.3967425149733943</v>
      </c>
      <c r="AP72" s="27">
        <v>13.070400358361699</v>
      </c>
      <c r="AQ72" s="27">
        <v>5</v>
      </c>
      <c r="AR72" s="27">
        <v>2.7700379552362948</v>
      </c>
      <c r="AS72" s="27">
        <v>3.6459855871188114</v>
      </c>
      <c r="AT72" s="27">
        <v>3.2969477142432257</v>
      </c>
      <c r="AU72" s="27">
        <v>3.9075078117996926</v>
      </c>
      <c r="AV72" s="27">
        <v>4.6762119837166836</v>
      </c>
      <c r="AW72" s="27">
        <v>23.296691052114706</v>
      </c>
      <c r="AX72" s="4">
        <v>0</v>
      </c>
      <c r="AY72" s="27">
        <v>52.843218151464441</v>
      </c>
      <c r="AZ72" s="30">
        <v>0</v>
      </c>
      <c r="BA72" s="5">
        <v>0</v>
      </c>
      <c r="BB72" s="4">
        <v>94</v>
      </c>
      <c r="BC72" s="4">
        <v>71</v>
      </c>
      <c r="BD72" s="4" t="s">
        <v>29</v>
      </c>
      <c r="BE72" s="27">
        <v>49.776631872891876</v>
      </c>
      <c r="BF72" s="28">
        <v>3.066586273791529</v>
      </c>
      <c r="BG72" s="27">
        <v>3.066586273791529</v>
      </c>
      <c r="BH72" s="4">
        <v>29</v>
      </c>
      <c r="BI72" s="30">
        <v>1.6563812048070619</v>
      </c>
      <c r="BJ72" s="5">
        <v>59974.25</v>
      </c>
    </row>
    <row r="73" spans="1:62" ht="15">
      <c r="A73" s="1">
        <v>72</v>
      </c>
      <c r="B73" s="22">
        <v>424483400</v>
      </c>
      <c r="C73" s="23">
        <v>11707200</v>
      </c>
      <c r="D73" s="24" t="s">
        <v>118</v>
      </c>
      <c r="E73" s="4" t="s">
        <v>43</v>
      </c>
      <c r="F73" s="25">
        <v>35558</v>
      </c>
      <c r="G73" s="25">
        <v>26785</v>
      </c>
      <c r="H73" s="25">
        <v>0</v>
      </c>
      <c r="I73" s="25">
        <v>26785</v>
      </c>
      <c r="J73" s="26">
        <v>0.75327633725181398</v>
      </c>
      <c r="K73" s="4" t="s">
        <v>28</v>
      </c>
      <c r="L73" s="27">
        <v>3.7482031981929964</v>
      </c>
      <c r="M73" s="27">
        <v>4.7435423056763453</v>
      </c>
      <c r="N73" s="27">
        <v>3.1625999999999999</v>
      </c>
      <c r="O73" s="27">
        <v>0.66671693772299323</v>
      </c>
      <c r="P73" s="27">
        <v>0.35620000000000002</v>
      </c>
      <c r="Q73" s="28">
        <v>7.6956520080566406</v>
      </c>
      <c r="R73" s="28">
        <v>0.82608693838119507</v>
      </c>
      <c r="S73" s="28">
        <v>3.3965368270874023</v>
      </c>
      <c r="T73" s="28">
        <v>3.4191219806671143</v>
      </c>
      <c r="U73" s="28">
        <v>2.8809523582458496</v>
      </c>
      <c r="V73" s="28">
        <v>3.2916667461395264</v>
      </c>
      <c r="W73" s="28">
        <v>3.1875</v>
      </c>
      <c r="X73" s="28">
        <v>2.9000000953674316</v>
      </c>
      <c r="Y73" s="29">
        <v>100</v>
      </c>
      <c r="Z73" s="29">
        <v>96</v>
      </c>
      <c r="AA73" s="29">
        <v>98</v>
      </c>
      <c r="AB73" s="29">
        <v>99</v>
      </c>
      <c r="AC73" s="29">
        <v>98</v>
      </c>
      <c r="AD73" s="29">
        <v>100</v>
      </c>
      <c r="AE73" s="27">
        <v>5.0027287787531058</v>
      </c>
      <c r="AF73" s="27">
        <v>6.3309741917356863</v>
      </c>
      <c r="AG73" s="27">
        <v>11.333702970488792</v>
      </c>
      <c r="AH73" s="27">
        <v>3.7246761380422768</v>
      </c>
      <c r="AI73" s="27">
        <v>4.264894946995951</v>
      </c>
      <c r="AJ73" s="27">
        <v>1.8675921531109736</v>
      </c>
      <c r="AK73" s="27">
        <v>2.1099886801594807</v>
      </c>
      <c r="AL73" s="27">
        <v>1.4743336954180077</v>
      </c>
      <c r="AM73" s="27">
        <v>1.7993176595560234</v>
      </c>
      <c r="AN73" s="27">
        <v>1.8493959476822341</v>
      </c>
      <c r="AO73" s="27">
        <v>1.7748242387496815</v>
      </c>
      <c r="AP73" s="27">
        <v>18.865023459714624</v>
      </c>
      <c r="AQ73" s="27">
        <v>5</v>
      </c>
      <c r="AR73" s="27">
        <v>0.54007591047258996</v>
      </c>
      <c r="AS73" s="27">
        <v>4.4583942348475247</v>
      </c>
      <c r="AT73" s="27">
        <v>3.2969477142432257</v>
      </c>
      <c r="AU73" s="27">
        <v>3.9075078117996926</v>
      </c>
      <c r="AV73" s="27">
        <v>5</v>
      </c>
      <c r="AW73" s="27">
        <v>22.202925671363033</v>
      </c>
      <c r="AX73" s="4">
        <v>0</v>
      </c>
      <c r="AY73" s="27">
        <v>52.401652101566448</v>
      </c>
      <c r="AZ73" s="30">
        <v>0</v>
      </c>
      <c r="BA73" s="5">
        <v>0</v>
      </c>
      <c r="BB73" s="4">
        <v>95</v>
      </c>
      <c r="BC73" s="4">
        <v>72</v>
      </c>
      <c r="BD73" s="4" t="s">
        <v>29</v>
      </c>
      <c r="BE73" s="27">
        <v>47.101383925086559</v>
      </c>
      <c r="BF73" s="28">
        <v>5.3002681715868434</v>
      </c>
      <c r="BG73" s="27">
        <v>5.3002681715868434</v>
      </c>
      <c r="BH73" s="4">
        <v>19</v>
      </c>
      <c r="BI73" s="30">
        <v>1.8421064803871456</v>
      </c>
      <c r="BJ73" s="5">
        <v>49340.82</v>
      </c>
    </row>
    <row r="74" spans="1:62" ht="15">
      <c r="A74" s="1">
        <v>73</v>
      </c>
      <c r="B74" s="22">
        <v>300827400</v>
      </c>
      <c r="C74" s="23">
        <v>300827400</v>
      </c>
      <c r="D74" s="24" t="s">
        <v>119</v>
      </c>
      <c r="E74" s="4" t="s">
        <v>68</v>
      </c>
      <c r="F74" s="25">
        <v>51629</v>
      </c>
      <c r="G74" s="25">
        <v>30492</v>
      </c>
      <c r="H74" s="25">
        <v>2473</v>
      </c>
      <c r="I74" s="25">
        <v>32965</v>
      </c>
      <c r="J74" s="26">
        <v>0.63849774351624089</v>
      </c>
      <c r="K74" s="4" t="s">
        <v>28</v>
      </c>
      <c r="L74" s="27">
        <v>3.396201441290374</v>
      </c>
      <c r="M74" s="27">
        <v>4.2980661302264744</v>
      </c>
      <c r="N74" s="27">
        <v>4.4005999999999998</v>
      </c>
      <c r="O74" s="27">
        <v>1.0238558148401786</v>
      </c>
      <c r="P74" s="27">
        <v>0.19900000000000001</v>
      </c>
      <c r="Q74" s="28">
        <v>7.5</v>
      </c>
      <c r="R74" s="28">
        <v>0.82352942228317261</v>
      </c>
      <c r="S74" s="28">
        <v>3.2882652282714844</v>
      </c>
      <c r="T74" s="28">
        <v>3.3923280239105225</v>
      </c>
      <c r="U74" s="28">
        <v>3.1612904071807861</v>
      </c>
      <c r="V74" s="28">
        <v>3.25</v>
      </c>
      <c r="W74" s="28">
        <v>3.031862735748291</v>
      </c>
      <c r="X74" s="28">
        <v>2.7666666507720947</v>
      </c>
      <c r="Y74" s="29">
        <v>99</v>
      </c>
      <c r="Z74" s="29">
        <v>96</v>
      </c>
      <c r="AA74" s="29">
        <v>81</v>
      </c>
      <c r="AB74" s="29">
        <v>97</v>
      </c>
      <c r="AC74" s="29">
        <v>99</v>
      </c>
      <c r="AD74" s="29">
        <v>98</v>
      </c>
      <c r="AE74" s="27">
        <v>20</v>
      </c>
      <c r="AF74" s="27">
        <v>3.2602872673121848</v>
      </c>
      <c r="AG74" s="27">
        <v>23.260287267312187</v>
      </c>
      <c r="AH74" s="27">
        <v>3.4453652645045576</v>
      </c>
      <c r="AI74" s="27">
        <v>4.2393789848047696</v>
      </c>
      <c r="AJ74" s="27">
        <v>1.5729693015020993</v>
      </c>
      <c r="AK74" s="27">
        <v>2.0392687471408428</v>
      </c>
      <c r="AL74" s="27">
        <v>2.0832658543401634</v>
      </c>
      <c r="AM74" s="27">
        <v>1.7135544599743007</v>
      </c>
      <c r="AN74" s="27">
        <v>1.5071787203774414</v>
      </c>
      <c r="AO74" s="27">
        <v>1.5451035781291427</v>
      </c>
      <c r="AP74" s="27">
        <v>18.146084910773322</v>
      </c>
      <c r="AQ74" s="27">
        <v>1.2725240738443562</v>
      </c>
      <c r="AR74" s="27">
        <v>0.54007591047258996</v>
      </c>
      <c r="AS74" s="27">
        <v>0</v>
      </c>
      <c r="AT74" s="27">
        <v>0</v>
      </c>
      <c r="AU74" s="27">
        <v>4.4537539058998465</v>
      </c>
      <c r="AV74" s="27">
        <v>4.352423967433368</v>
      </c>
      <c r="AW74" s="27">
        <v>10.618777857650162</v>
      </c>
      <c r="AX74" s="4">
        <v>0</v>
      </c>
      <c r="AY74" s="27">
        <v>52.025150035735663</v>
      </c>
      <c r="AZ74" s="30">
        <v>0</v>
      </c>
      <c r="BA74" s="5">
        <v>0</v>
      </c>
      <c r="BB74" s="4">
        <v>97</v>
      </c>
      <c r="BC74" s="4">
        <v>73</v>
      </c>
      <c r="BD74" s="4" t="s">
        <v>29</v>
      </c>
      <c r="BE74" s="27">
        <v>60.789810746104379</v>
      </c>
      <c r="BF74" s="28">
        <v>-8.7646607125912226</v>
      </c>
      <c r="BG74" s="27">
        <v>0</v>
      </c>
      <c r="BH74" s="4">
        <v>0</v>
      </c>
      <c r="BI74" s="30">
        <v>0</v>
      </c>
      <c r="BJ74" s="5">
        <v>0</v>
      </c>
    </row>
    <row r="75" spans="1:62" ht="15">
      <c r="A75" s="1">
        <v>74</v>
      </c>
      <c r="B75" s="22">
        <v>421031000</v>
      </c>
      <c r="C75" s="23">
        <v>421031000</v>
      </c>
      <c r="D75" s="24" t="s">
        <v>120</v>
      </c>
      <c r="E75" s="4" t="s">
        <v>83</v>
      </c>
      <c r="F75" s="25">
        <v>22249</v>
      </c>
      <c r="G75" s="25">
        <v>11993</v>
      </c>
      <c r="H75" s="25">
        <v>595</v>
      </c>
      <c r="I75" s="25">
        <v>12588</v>
      </c>
      <c r="J75" s="26">
        <v>0.56577823722414489</v>
      </c>
      <c r="K75" s="4" t="s">
        <v>28</v>
      </c>
      <c r="L75" s="27">
        <v>3.6284440020377509</v>
      </c>
      <c r="M75" s="27">
        <v>4.5919809352228782</v>
      </c>
      <c r="N75" s="27">
        <v>4.0521000000000003</v>
      </c>
      <c r="O75" s="27">
        <v>0.88242962180402129</v>
      </c>
      <c r="P75" s="27">
        <v>0.1429</v>
      </c>
      <c r="Q75" s="28">
        <v>7.2142858505249023</v>
      </c>
      <c r="R75" s="28">
        <v>0.8571428656578064</v>
      </c>
      <c r="S75" s="28">
        <v>3.1160714626312256</v>
      </c>
      <c r="T75" s="28">
        <v>3.2478632926940918</v>
      </c>
      <c r="U75" s="28">
        <v>3.038461446762085</v>
      </c>
      <c r="V75" s="28">
        <v>3.3787879943847656</v>
      </c>
      <c r="W75" s="28">
        <v>2.9107143878936768</v>
      </c>
      <c r="X75" s="28">
        <v>2.7857143878936768</v>
      </c>
      <c r="Y75" s="29">
        <v>99</v>
      </c>
      <c r="Z75" s="29">
        <v>100</v>
      </c>
      <c r="AA75" s="29">
        <v>90</v>
      </c>
      <c r="AB75" s="29">
        <v>98</v>
      </c>
      <c r="AC75" s="29">
        <v>98</v>
      </c>
      <c r="AD75" s="29">
        <v>91</v>
      </c>
      <c r="AE75" s="27">
        <v>14.709497574394705</v>
      </c>
      <c r="AF75" s="27">
        <v>2.1644505213824239</v>
      </c>
      <c r="AG75" s="27">
        <v>16.873948095777131</v>
      </c>
      <c r="AH75" s="27">
        <v>3.037482567748012</v>
      </c>
      <c r="AI75" s="27">
        <v>4.5747353686514796</v>
      </c>
      <c r="AJ75" s="27">
        <v>1.1044048874080807</v>
      </c>
      <c r="AK75" s="27">
        <v>1.6579687320668071</v>
      </c>
      <c r="AL75" s="27">
        <v>1.8164647392932267</v>
      </c>
      <c r="AM75" s="27">
        <v>1.9786404455505191</v>
      </c>
      <c r="AN75" s="27">
        <v>1.2407961680067461</v>
      </c>
      <c r="AO75" s="27">
        <v>1.5779209914058803</v>
      </c>
      <c r="AP75" s="27">
        <v>16.988413900130752</v>
      </c>
      <c r="AQ75" s="27">
        <v>1.2725240738443562</v>
      </c>
      <c r="AR75" s="27">
        <v>5</v>
      </c>
      <c r="AS75" s="27">
        <v>2.2919711742376228</v>
      </c>
      <c r="AT75" s="27">
        <v>1.5938954284864513</v>
      </c>
      <c r="AU75" s="27">
        <v>3.9075078117996926</v>
      </c>
      <c r="AV75" s="27">
        <v>2.0859078534501561</v>
      </c>
      <c r="AW75" s="27">
        <v>16.151806341818279</v>
      </c>
      <c r="AX75" s="4">
        <v>2</v>
      </c>
      <c r="AY75" s="27">
        <v>52.014168337726161</v>
      </c>
      <c r="AZ75" s="30">
        <v>0</v>
      </c>
      <c r="BA75" s="5">
        <v>0</v>
      </c>
      <c r="BB75" s="4">
        <v>98</v>
      </c>
      <c r="BC75" s="4">
        <v>74</v>
      </c>
      <c r="BD75" s="4" t="s">
        <v>29</v>
      </c>
      <c r="BE75" s="27">
        <v>57.82374234516859</v>
      </c>
      <c r="BF75" s="28">
        <v>-5.8095740113274204</v>
      </c>
      <c r="BG75" s="27">
        <v>0</v>
      </c>
      <c r="BH75" s="4">
        <v>0</v>
      </c>
      <c r="BI75" s="30">
        <v>0</v>
      </c>
      <c r="BJ75" s="5">
        <v>0</v>
      </c>
    </row>
    <row r="76" spans="1:62" ht="15">
      <c r="A76" s="1">
        <v>75</v>
      </c>
      <c r="B76" s="22">
        <v>907374400</v>
      </c>
      <c r="C76" s="23">
        <v>155917600</v>
      </c>
      <c r="D76" s="24" t="s">
        <v>121</v>
      </c>
      <c r="E76" s="4" t="s">
        <v>37</v>
      </c>
      <c r="F76" s="25">
        <v>61596</v>
      </c>
      <c r="G76" s="25">
        <v>42555</v>
      </c>
      <c r="H76" s="25">
        <v>2195</v>
      </c>
      <c r="I76" s="25">
        <v>44750</v>
      </c>
      <c r="J76" s="26">
        <v>0.72650821481914407</v>
      </c>
      <c r="K76" s="4" t="s">
        <v>28</v>
      </c>
      <c r="L76" s="27">
        <v>3.9602240251876974</v>
      </c>
      <c r="M76" s="27">
        <v>5.0118654753003158</v>
      </c>
      <c r="N76" s="27">
        <v>3.3010000000000002</v>
      </c>
      <c r="O76" s="27">
        <v>0.65863699180836477</v>
      </c>
      <c r="P76" s="27">
        <v>0.54720000000000002</v>
      </c>
      <c r="Q76" s="28">
        <v>7.875</v>
      </c>
      <c r="R76" s="28">
        <v>0.77419352531433105</v>
      </c>
      <c r="S76" s="28">
        <v>3.2950148582458496</v>
      </c>
      <c r="T76" s="28">
        <v>3.3539409637451172</v>
      </c>
      <c r="U76" s="28">
        <v>3</v>
      </c>
      <c r="V76" s="28">
        <v>3.1984126567840576</v>
      </c>
      <c r="W76" s="28">
        <v>3.0546875</v>
      </c>
      <c r="X76" s="28">
        <v>2.961538553237915</v>
      </c>
      <c r="Y76" s="29">
        <v>100</v>
      </c>
      <c r="Z76" s="29">
        <v>99</v>
      </c>
      <c r="AA76" s="29">
        <v>94</v>
      </c>
      <c r="AB76" s="29">
        <v>99</v>
      </c>
      <c r="AC76" s="29">
        <v>97</v>
      </c>
      <c r="AD76" s="29">
        <v>70</v>
      </c>
      <c r="AE76" s="27">
        <v>4.6391425241537858</v>
      </c>
      <c r="AF76" s="27">
        <v>10.06189787217391</v>
      </c>
      <c r="AG76" s="27">
        <v>14.701040396327695</v>
      </c>
      <c r="AH76" s="27">
        <v>3.9807115592705298</v>
      </c>
      <c r="AI76" s="27">
        <v>3.747161992427539</v>
      </c>
      <c r="AJ76" s="27">
        <v>1.5913360315781298</v>
      </c>
      <c r="AK76" s="27">
        <v>1.9379499927537363</v>
      </c>
      <c r="AL76" s="27">
        <v>1.7329212748898573</v>
      </c>
      <c r="AM76" s="27">
        <v>1.6073715678112221</v>
      </c>
      <c r="AN76" s="27">
        <v>1.5573661068858087</v>
      </c>
      <c r="AO76" s="27">
        <v>1.8808490642424975</v>
      </c>
      <c r="AP76" s="27">
        <v>18.035667589859322</v>
      </c>
      <c r="AQ76" s="27">
        <v>5</v>
      </c>
      <c r="AR76" s="27">
        <v>3.8850189776181479</v>
      </c>
      <c r="AS76" s="27">
        <v>3.3751827045425737</v>
      </c>
      <c r="AT76" s="27">
        <v>3.2969477142432257</v>
      </c>
      <c r="AU76" s="27">
        <v>3.3612617176995392</v>
      </c>
      <c r="AV76" s="27">
        <v>0</v>
      </c>
      <c r="AW76" s="27">
        <v>18.918411114103488</v>
      </c>
      <c r="AX76" s="4">
        <v>0</v>
      </c>
      <c r="AY76" s="27">
        <v>51.655119100290506</v>
      </c>
      <c r="AZ76" s="30">
        <v>0</v>
      </c>
      <c r="BA76" s="5">
        <v>0</v>
      </c>
      <c r="BB76" s="4">
        <v>99</v>
      </c>
      <c r="BC76" s="4">
        <v>75</v>
      </c>
      <c r="BD76" s="4" t="s">
        <v>29</v>
      </c>
      <c r="BE76" s="27">
        <v>37.380383648355497</v>
      </c>
      <c r="BF76" s="28">
        <v>14.274735444595436</v>
      </c>
      <c r="BG76" s="27">
        <v>14.274735444595436</v>
      </c>
      <c r="BH76" s="4">
        <v>4</v>
      </c>
      <c r="BI76" s="30">
        <v>2.5883118416380531</v>
      </c>
      <c r="BJ76" s="5">
        <v>115826.95</v>
      </c>
    </row>
    <row r="77" spans="1:62" ht="15">
      <c r="A77" s="1">
        <v>76</v>
      </c>
      <c r="B77" s="22">
        <v>210784800</v>
      </c>
      <c r="C77" s="23">
        <v>206072800</v>
      </c>
      <c r="D77" s="24" t="s">
        <v>122</v>
      </c>
      <c r="E77" s="4" t="s">
        <v>93</v>
      </c>
      <c r="F77" s="25">
        <v>18222</v>
      </c>
      <c r="G77" s="25">
        <v>13536</v>
      </c>
      <c r="H77" s="25">
        <v>245</v>
      </c>
      <c r="I77" s="25">
        <v>13781</v>
      </c>
      <c r="J77" s="26">
        <v>0.75628361321479531</v>
      </c>
      <c r="K77" s="4" t="s">
        <v>28</v>
      </c>
      <c r="L77" s="27">
        <v>3.6762990102695481</v>
      </c>
      <c r="M77" s="27">
        <v>4.6525438887456376</v>
      </c>
      <c r="N77" s="27">
        <v>3.2930000000000001</v>
      </c>
      <c r="O77" s="27">
        <v>0.70778483314594132</v>
      </c>
      <c r="P77" s="27">
        <v>0.36670000000000003</v>
      </c>
      <c r="Q77" s="28">
        <v>7.9090909957885742</v>
      </c>
      <c r="R77" s="28">
        <v>1</v>
      </c>
      <c r="S77" s="28">
        <v>3.5727272033691406</v>
      </c>
      <c r="T77" s="28">
        <v>3.4231481552124023</v>
      </c>
      <c r="U77" s="28">
        <v>3.1500000953674316</v>
      </c>
      <c r="V77" s="28">
        <v>3.4074075222015381</v>
      </c>
      <c r="W77" s="28">
        <v>3.25</v>
      </c>
      <c r="X77" s="28">
        <v>2.6363637447357178</v>
      </c>
      <c r="Y77" s="29">
        <v>97</v>
      </c>
      <c r="Z77" s="29">
        <v>95</v>
      </c>
      <c r="AA77" s="29">
        <v>85</v>
      </c>
      <c r="AB77" s="29">
        <v>100</v>
      </c>
      <c r="AC77" s="29">
        <v>100</v>
      </c>
      <c r="AD77" s="29">
        <v>100</v>
      </c>
      <c r="AE77" s="27">
        <v>6.8507265795889865</v>
      </c>
      <c r="AF77" s="27">
        <v>6.5360773260006155</v>
      </c>
      <c r="AG77" s="27">
        <v>13.386803905589602</v>
      </c>
      <c r="AH77" s="27">
        <v>4.0293795280179854</v>
      </c>
      <c r="AI77" s="27">
        <v>6</v>
      </c>
      <c r="AJ77" s="27">
        <v>2.3470319291359178</v>
      </c>
      <c r="AK77" s="27">
        <v>2.1206153597779762</v>
      </c>
      <c r="AL77" s="27">
        <v>2.0587417700300596</v>
      </c>
      <c r="AM77" s="27">
        <v>2.0375483878185645</v>
      </c>
      <c r="AN77" s="27">
        <v>1.9868217551158465</v>
      </c>
      <c r="AO77" s="27">
        <v>1.3206042430500924</v>
      </c>
      <c r="AP77" s="27">
        <v>21.900742972946443</v>
      </c>
      <c r="AQ77" s="27">
        <v>0</v>
      </c>
      <c r="AR77" s="27">
        <v>0</v>
      </c>
      <c r="AS77" s="27">
        <v>0.9379567613564338</v>
      </c>
      <c r="AT77" s="27">
        <v>5</v>
      </c>
      <c r="AU77" s="27">
        <v>5</v>
      </c>
      <c r="AV77" s="27">
        <v>5</v>
      </c>
      <c r="AW77" s="27">
        <v>15.937956761356434</v>
      </c>
      <c r="AX77" s="4">
        <v>0</v>
      </c>
      <c r="AY77" s="27">
        <v>51.22550363989248</v>
      </c>
      <c r="AZ77" s="30">
        <v>0</v>
      </c>
      <c r="BA77" s="5">
        <v>0</v>
      </c>
      <c r="BB77" s="4">
        <v>101</v>
      </c>
      <c r="BC77" s="4">
        <v>76</v>
      </c>
      <c r="BD77" s="4" t="s">
        <v>29</v>
      </c>
      <c r="BE77" s="27">
        <v>50.375160049631901</v>
      </c>
      <c r="BF77" s="28">
        <v>0.85034359026057871</v>
      </c>
      <c r="BG77" s="27">
        <v>0.85034359026057871</v>
      </c>
      <c r="BH77" s="4">
        <v>37</v>
      </c>
      <c r="BI77" s="30">
        <v>1.4721059579344435</v>
      </c>
      <c r="BJ77" s="5">
        <v>20287.09</v>
      </c>
    </row>
    <row r="78" spans="1:62" ht="15">
      <c r="A78" s="1">
        <v>77</v>
      </c>
      <c r="B78" s="31">
        <v>655048700</v>
      </c>
      <c r="C78" s="23">
        <v>155997400</v>
      </c>
      <c r="D78" s="24" t="s">
        <v>123</v>
      </c>
      <c r="E78" s="4" t="s">
        <v>37</v>
      </c>
      <c r="F78" s="25">
        <v>31374</v>
      </c>
      <c r="G78" s="25">
        <v>15686</v>
      </c>
      <c r="H78" s="25">
        <v>213</v>
      </c>
      <c r="I78" s="25">
        <v>15899</v>
      </c>
      <c r="J78" s="26">
        <v>0.50675718748007903</v>
      </c>
      <c r="K78" s="4" t="s">
        <v>28</v>
      </c>
      <c r="L78" s="27">
        <v>3.7819402269083731</v>
      </c>
      <c r="M78" s="27">
        <v>4.7862382361041185</v>
      </c>
      <c r="N78" s="27">
        <v>3.5426000000000002</v>
      </c>
      <c r="O78" s="27">
        <v>0.74016374138609331</v>
      </c>
      <c r="P78" s="27">
        <v>0.42859999999999998</v>
      </c>
      <c r="Q78" s="28">
        <v>7.230769157409668</v>
      </c>
      <c r="R78" s="28">
        <v>0.69230771064758301</v>
      </c>
      <c r="S78" s="28">
        <v>3.2376372814178467</v>
      </c>
      <c r="T78" s="28">
        <v>3.3928570747375488</v>
      </c>
      <c r="U78" s="28">
        <v>2.6818182468414307</v>
      </c>
      <c r="V78" s="28">
        <v>3.4545454978942871</v>
      </c>
      <c r="W78" s="28">
        <v>3.230769157409668</v>
      </c>
      <c r="X78" s="28">
        <v>3.25</v>
      </c>
      <c r="Y78" s="29">
        <v>100</v>
      </c>
      <c r="Z78" s="29">
        <v>97</v>
      </c>
      <c r="AA78" s="29">
        <v>94</v>
      </c>
      <c r="AB78" s="29">
        <v>97</v>
      </c>
      <c r="AC78" s="29">
        <v>97</v>
      </c>
      <c r="AD78" s="29">
        <v>98</v>
      </c>
      <c r="AE78" s="27">
        <v>8.3077321213882431</v>
      </c>
      <c r="AF78" s="27">
        <v>7.7452091365719546</v>
      </c>
      <c r="AG78" s="27">
        <v>16.0529412579602</v>
      </c>
      <c r="AH78" s="27">
        <v>3.061013973791344</v>
      </c>
      <c r="AI78" s="27">
        <v>2.9301992555570342</v>
      </c>
      <c r="AJ78" s="27">
        <v>1.4352032554083169</v>
      </c>
      <c r="AK78" s="27">
        <v>2.0406651231740898</v>
      </c>
      <c r="AL78" s="27">
        <v>1.0417874719095432</v>
      </c>
      <c r="AM78" s="27">
        <v>2.1345730895718074</v>
      </c>
      <c r="AN78" s="27">
        <v>1.9445367299861651</v>
      </c>
      <c r="AO78" s="27">
        <v>2.3778403053737573</v>
      </c>
      <c r="AP78" s="27">
        <v>16.96581920477206</v>
      </c>
      <c r="AQ78" s="27">
        <v>5</v>
      </c>
      <c r="AR78" s="27">
        <v>1.6550569328544422</v>
      </c>
      <c r="AS78" s="27">
        <v>3.3751827045425737</v>
      </c>
      <c r="AT78" s="27">
        <v>0</v>
      </c>
      <c r="AU78" s="27">
        <v>3.3612617176995392</v>
      </c>
      <c r="AV78" s="27">
        <v>4.352423967433368</v>
      </c>
      <c r="AW78" s="27">
        <v>17.743925322529925</v>
      </c>
      <c r="AX78" s="4">
        <v>0</v>
      </c>
      <c r="AY78" s="27">
        <v>50.762685785262185</v>
      </c>
      <c r="AZ78" s="30">
        <v>0</v>
      </c>
      <c r="BA78" s="5">
        <v>0</v>
      </c>
      <c r="BB78" s="4">
        <v>103</v>
      </c>
      <c r="BC78" s="4">
        <v>77</v>
      </c>
      <c r="BD78" s="4" t="s">
        <v>29</v>
      </c>
      <c r="BE78" s="27">
        <v>45.588153640166794</v>
      </c>
      <c r="BF78" s="28">
        <v>5.1745321379798312</v>
      </c>
      <c r="BG78" s="27">
        <v>5.1745321379798312</v>
      </c>
      <c r="BH78" s="4">
        <v>21</v>
      </c>
      <c r="BI78" s="30">
        <v>1.8316518317126598</v>
      </c>
      <c r="BJ78" s="5">
        <v>29121.43</v>
      </c>
    </row>
    <row r="79" spans="1:62">
      <c r="A79" s="1">
        <v>78</v>
      </c>
      <c r="B79" s="31">
        <v>729009800</v>
      </c>
      <c r="C79" s="4">
        <v>155327500</v>
      </c>
      <c r="D79" s="4" t="s">
        <v>124</v>
      </c>
      <c r="E79" s="4" t="s">
        <v>37</v>
      </c>
      <c r="F79" s="25">
        <v>53915</v>
      </c>
      <c r="G79" s="25">
        <v>30864</v>
      </c>
      <c r="H79" s="25">
        <v>304</v>
      </c>
      <c r="I79" s="25">
        <v>31168</v>
      </c>
      <c r="J79" s="26">
        <v>0.57809514977279053</v>
      </c>
      <c r="K79" s="4" t="s">
        <v>28</v>
      </c>
      <c r="L79" s="27">
        <v>3.8114951959359753</v>
      </c>
      <c r="M79" s="27">
        <v>4.8236415567119701</v>
      </c>
      <c r="N79" s="27">
        <v>3.4060999999999999</v>
      </c>
      <c r="O79" s="27">
        <v>0.70612626580026483</v>
      </c>
      <c r="P79" s="27">
        <v>0.52990000000000004</v>
      </c>
      <c r="Q79" s="28">
        <v>6.8823528289794922</v>
      </c>
      <c r="R79" s="28">
        <v>0.64705884456634521</v>
      </c>
      <c r="S79" s="28">
        <v>3.3095238208770752</v>
      </c>
      <c r="T79" s="28">
        <v>3.0206878185272217</v>
      </c>
      <c r="U79" s="28">
        <v>2.7666666507720947</v>
      </c>
      <c r="V79" s="28">
        <v>2.845238208770752</v>
      </c>
      <c r="W79" s="28">
        <v>2.890625</v>
      </c>
      <c r="X79" s="28">
        <v>2.1428570747375488</v>
      </c>
      <c r="Y79" s="29">
        <v>100</v>
      </c>
      <c r="Z79" s="29">
        <v>97</v>
      </c>
      <c r="AA79" s="29">
        <v>93</v>
      </c>
      <c r="AB79" s="29">
        <v>99</v>
      </c>
      <c r="AC79" s="29">
        <v>87</v>
      </c>
      <c r="AD79" s="29">
        <v>99</v>
      </c>
      <c r="AE79" s="27">
        <v>6.7760933709528395</v>
      </c>
      <c r="AF79" s="27">
        <v>9.7239660414326483</v>
      </c>
      <c r="AG79" s="27">
        <v>16.50005941238549</v>
      </c>
      <c r="AH79" s="27">
        <v>2.5636182658951876</v>
      </c>
      <c r="AI79" s="27">
        <v>2.4787579696095392</v>
      </c>
      <c r="AJ79" s="27">
        <v>1.6308170403657254</v>
      </c>
      <c r="AK79" s="27">
        <v>1.058362094551208</v>
      </c>
      <c r="AL79" s="27">
        <v>1.2260896812703199</v>
      </c>
      <c r="AM79" s="27">
        <v>0.88042805821481362</v>
      </c>
      <c r="AN79" s="27">
        <v>1.196623362372577</v>
      </c>
      <c r="AO79" s="27">
        <v>0.47033986567131625</v>
      </c>
      <c r="AP79" s="27">
        <v>11.505036337950688</v>
      </c>
      <c r="AQ79" s="27">
        <v>5</v>
      </c>
      <c r="AR79" s="27">
        <v>1.6550569328544422</v>
      </c>
      <c r="AS79" s="27">
        <v>3.1043798219663361</v>
      </c>
      <c r="AT79" s="27">
        <v>3.2969477142432257</v>
      </c>
      <c r="AU79" s="27">
        <v>0</v>
      </c>
      <c r="AV79" s="27">
        <v>4.6762119837166836</v>
      </c>
      <c r="AW79" s="27">
        <v>17.73259645278069</v>
      </c>
      <c r="AX79" s="4">
        <v>5</v>
      </c>
      <c r="AY79" s="27">
        <v>50.737692203116865</v>
      </c>
      <c r="AZ79" s="30">
        <v>0</v>
      </c>
      <c r="BA79" s="5">
        <v>0</v>
      </c>
      <c r="BB79" s="4">
        <v>104</v>
      </c>
      <c r="BC79" s="4">
        <v>78</v>
      </c>
      <c r="BD79" s="4" t="s">
        <v>29</v>
      </c>
      <c r="BE79" s="27">
        <v>49.933405609107972</v>
      </c>
      <c r="BF79" s="28">
        <v>0.80428659412090298</v>
      </c>
      <c r="BG79" s="27">
        <v>0.80428659412090298</v>
      </c>
      <c r="BH79" s="4">
        <v>38</v>
      </c>
      <c r="BI79" s="30">
        <v>1.4682764295182105</v>
      </c>
      <c r="BJ79" s="5">
        <v>45763.24</v>
      </c>
    </row>
    <row r="80" spans="1:62" ht="15">
      <c r="A80" s="1">
        <v>79</v>
      </c>
      <c r="B80" s="22">
        <v>420839100</v>
      </c>
      <c r="C80" s="23">
        <v>411113300</v>
      </c>
      <c r="D80" s="24" t="s">
        <v>125</v>
      </c>
      <c r="E80" s="4" t="s">
        <v>47</v>
      </c>
      <c r="F80" s="25">
        <v>34929</v>
      </c>
      <c r="G80" s="25">
        <v>25602</v>
      </c>
      <c r="H80" s="25">
        <v>124</v>
      </c>
      <c r="I80" s="25">
        <v>25726</v>
      </c>
      <c r="J80" s="26">
        <v>0.73652266025365742</v>
      </c>
      <c r="K80" s="4" t="s">
        <v>28</v>
      </c>
      <c r="L80" s="27">
        <v>3.5753869770936797</v>
      </c>
      <c r="M80" s="27">
        <v>4.5248345642478833</v>
      </c>
      <c r="N80" s="27">
        <v>3.2347000000000001</v>
      </c>
      <c r="O80" s="27">
        <v>0.71487696490792496</v>
      </c>
      <c r="P80" s="27">
        <v>0.24099999999999999</v>
      </c>
      <c r="Q80" s="28">
        <v>7.0769228935241699</v>
      </c>
      <c r="R80" s="28">
        <v>0.53846156597137451</v>
      </c>
      <c r="S80" s="28">
        <v>3.2783882617950439</v>
      </c>
      <c r="T80" s="28">
        <v>3.0799450874328613</v>
      </c>
      <c r="U80" s="28">
        <v>3.0909090042114258</v>
      </c>
      <c r="V80" s="28">
        <v>2.9861111640930176</v>
      </c>
      <c r="W80" s="28">
        <v>3.1025640964508057</v>
      </c>
      <c r="X80" s="28">
        <v>3.0833332538604736</v>
      </c>
      <c r="Y80" s="29">
        <v>100</v>
      </c>
      <c r="Z80" s="29">
        <v>99</v>
      </c>
      <c r="AA80" s="29">
        <v>94</v>
      </c>
      <c r="AB80" s="29">
        <v>99</v>
      </c>
      <c r="AC80" s="29">
        <v>100</v>
      </c>
      <c r="AD80" s="29">
        <v>100</v>
      </c>
      <c r="AE80" s="27">
        <v>7.1698625802144411</v>
      </c>
      <c r="AF80" s="27">
        <v>4.0806998043718989</v>
      </c>
      <c r="AG80" s="27">
        <v>11.25056238458634</v>
      </c>
      <c r="AH80" s="27">
        <v>2.8413845675655058</v>
      </c>
      <c r="AI80" s="27">
        <v>1.3952988833355515</v>
      </c>
      <c r="AJ80" s="27">
        <v>1.5460926315317809</v>
      </c>
      <c r="AK80" s="27">
        <v>1.2147656494999661</v>
      </c>
      <c r="AL80" s="27">
        <v>1.9303879277764042</v>
      </c>
      <c r="AM80" s="27">
        <v>1.1703886743501228</v>
      </c>
      <c r="AN80" s="27">
        <v>1.6626377856766115</v>
      </c>
      <c r="AO80" s="27">
        <v>2.090689582291136</v>
      </c>
      <c r="AP80" s="27">
        <v>13.85164570202708</v>
      </c>
      <c r="AQ80" s="27">
        <v>5</v>
      </c>
      <c r="AR80" s="27">
        <v>3.8850189776181479</v>
      </c>
      <c r="AS80" s="27">
        <v>3.3751827045425737</v>
      </c>
      <c r="AT80" s="27">
        <v>3.2969477142432257</v>
      </c>
      <c r="AU80" s="27">
        <v>5</v>
      </c>
      <c r="AV80" s="27">
        <v>5</v>
      </c>
      <c r="AW80" s="27">
        <v>25.55714939640395</v>
      </c>
      <c r="AX80" s="4">
        <v>0</v>
      </c>
      <c r="AY80" s="27">
        <v>50.659357483017374</v>
      </c>
      <c r="AZ80" s="30">
        <v>0</v>
      </c>
      <c r="BA80" s="5">
        <v>0</v>
      </c>
      <c r="BB80" s="4">
        <v>105</v>
      </c>
      <c r="BC80" s="4">
        <v>79</v>
      </c>
      <c r="BD80" s="4" t="s">
        <v>29</v>
      </c>
      <c r="BE80" s="27">
        <v>44.245552958980475</v>
      </c>
      <c r="BF80" s="28">
        <v>6.4138045240368982</v>
      </c>
      <c r="BG80" s="27">
        <v>6.4138045240368982</v>
      </c>
      <c r="BH80" s="4">
        <v>17</v>
      </c>
      <c r="BI80" s="30">
        <v>1.9346943489334034</v>
      </c>
      <c r="BJ80" s="5">
        <v>49771.95</v>
      </c>
    </row>
    <row r="81" spans="1:62" ht="15">
      <c r="A81" s="1">
        <v>80</v>
      </c>
      <c r="B81" s="22">
        <v>888712800</v>
      </c>
      <c r="C81" s="23">
        <v>406152700</v>
      </c>
      <c r="D81" s="24" t="s">
        <v>126</v>
      </c>
      <c r="E81" s="4" t="s">
        <v>37</v>
      </c>
      <c r="F81" s="25">
        <v>48435</v>
      </c>
      <c r="G81" s="25">
        <v>33643</v>
      </c>
      <c r="H81" s="25">
        <v>20</v>
      </c>
      <c r="I81" s="25">
        <v>33663</v>
      </c>
      <c r="J81" s="26">
        <v>0.69501393620315888</v>
      </c>
      <c r="K81" s="4" t="s">
        <v>28</v>
      </c>
      <c r="L81" s="27">
        <v>3.5874728819603643</v>
      </c>
      <c r="M81" s="27">
        <v>4.5401298932378209</v>
      </c>
      <c r="N81" s="27">
        <v>3.6227999999999998</v>
      </c>
      <c r="O81" s="27">
        <v>0.79795073823678164</v>
      </c>
      <c r="P81" s="27">
        <v>0</v>
      </c>
      <c r="Q81" s="28">
        <v>6.9230771064758301</v>
      </c>
      <c r="R81" s="28">
        <v>0.74358975887298584</v>
      </c>
      <c r="S81" s="28">
        <v>3.182478666305542</v>
      </c>
      <c r="T81" s="28">
        <v>2.8611507415771484</v>
      </c>
      <c r="U81" s="28">
        <v>2.859375</v>
      </c>
      <c r="V81" s="28">
        <v>2.8333332538604736</v>
      </c>
      <c r="W81" s="28">
        <v>2.9301800727844238</v>
      </c>
      <c r="X81" s="28">
        <v>2.7857143878936768</v>
      </c>
      <c r="Y81" s="29">
        <v>100</v>
      </c>
      <c r="Z81" s="29">
        <v>99</v>
      </c>
      <c r="AA81" s="29">
        <v>91</v>
      </c>
      <c r="AB81" s="29">
        <v>100</v>
      </c>
      <c r="AC81" s="29">
        <v>98</v>
      </c>
      <c r="AD81" s="29">
        <v>88</v>
      </c>
      <c r="AE81" s="27">
        <v>10.908066080486359</v>
      </c>
      <c r="AF81" s="27">
        <v>0</v>
      </c>
      <c r="AG81" s="27">
        <v>10.908066080486359</v>
      </c>
      <c r="AH81" s="27">
        <v>2.621755842067683</v>
      </c>
      <c r="AI81" s="27">
        <v>3.4418327129641955</v>
      </c>
      <c r="AJ81" s="27">
        <v>1.2851085985185329</v>
      </c>
      <c r="AK81" s="27">
        <v>0.63728015064895904</v>
      </c>
      <c r="AL81" s="27">
        <v>1.4274647548999424</v>
      </c>
      <c r="AM81" s="27">
        <v>0.85592393637715836</v>
      </c>
      <c r="AN81" s="27">
        <v>1.2835975674204929</v>
      </c>
      <c r="AO81" s="27">
        <v>1.5779209914058803</v>
      </c>
      <c r="AP81" s="27">
        <v>13.130884554302844</v>
      </c>
      <c r="AQ81" s="27">
        <v>5</v>
      </c>
      <c r="AR81" s="27">
        <v>3.8850189776181479</v>
      </c>
      <c r="AS81" s="27">
        <v>2.5627740568138604</v>
      </c>
      <c r="AT81" s="27">
        <v>5</v>
      </c>
      <c r="AU81" s="27">
        <v>3.9075078117996926</v>
      </c>
      <c r="AV81" s="27">
        <v>1.1145438046002081</v>
      </c>
      <c r="AW81" s="27">
        <v>21.469844650831909</v>
      </c>
      <c r="AX81" s="4">
        <v>5</v>
      </c>
      <c r="AY81" s="27">
        <v>50.508795285621112</v>
      </c>
      <c r="AZ81" s="30">
        <v>0</v>
      </c>
      <c r="BA81" s="5">
        <v>0</v>
      </c>
      <c r="BB81" s="4">
        <v>106</v>
      </c>
      <c r="BC81" s="4">
        <v>80</v>
      </c>
      <c r="BD81" s="4" t="s">
        <v>29</v>
      </c>
      <c r="BE81" s="27">
        <v>54.816752520643576</v>
      </c>
      <c r="BF81" s="28">
        <v>-4.3079572385714329</v>
      </c>
      <c r="BG81" s="27">
        <v>0</v>
      </c>
      <c r="BH81" s="4">
        <v>0</v>
      </c>
      <c r="BI81" s="30">
        <v>0</v>
      </c>
      <c r="BJ81" s="5">
        <v>0</v>
      </c>
    </row>
    <row r="82" spans="1:62" ht="15">
      <c r="A82" s="1">
        <v>81</v>
      </c>
      <c r="B82" s="22">
        <v>414427900</v>
      </c>
      <c r="C82" s="23">
        <v>414427900</v>
      </c>
      <c r="D82" s="24" t="s">
        <v>127</v>
      </c>
      <c r="E82" s="4" t="s">
        <v>52</v>
      </c>
      <c r="F82" s="25">
        <v>33078</v>
      </c>
      <c r="G82" s="25">
        <v>18168</v>
      </c>
      <c r="H82" s="25">
        <v>2412</v>
      </c>
      <c r="I82" s="25">
        <v>20580</v>
      </c>
      <c r="J82" s="26">
        <v>0.62216578995102489</v>
      </c>
      <c r="K82" s="4" t="s">
        <v>28</v>
      </c>
      <c r="L82" s="27">
        <v>3.6914169006874347</v>
      </c>
      <c r="M82" s="27">
        <v>4.6716763500818841</v>
      </c>
      <c r="N82" s="27">
        <v>3.3649</v>
      </c>
      <c r="O82" s="27">
        <v>0.72027678029130182</v>
      </c>
      <c r="P82" s="27">
        <v>0.44290000000000002</v>
      </c>
      <c r="Q82" s="28">
        <v>6.6666665077209473</v>
      </c>
      <c r="R82" s="28">
        <v>0.54545456171035767</v>
      </c>
      <c r="S82" s="28">
        <v>3.0732142925262451</v>
      </c>
      <c r="T82" s="28">
        <v>2.8959877490997314</v>
      </c>
      <c r="U82" s="28">
        <v>2.5750000476837158</v>
      </c>
      <c r="V82" s="28">
        <v>3.0729167461395264</v>
      </c>
      <c r="W82" s="28">
        <v>2.9920635223388672</v>
      </c>
      <c r="X82" s="28">
        <v>2.7105262279510498</v>
      </c>
      <c r="Y82" s="29">
        <v>100</v>
      </c>
      <c r="Z82" s="29">
        <v>96</v>
      </c>
      <c r="AA82" s="29">
        <v>98</v>
      </c>
      <c r="AB82" s="29">
        <v>100</v>
      </c>
      <c r="AC82" s="29">
        <v>99</v>
      </c>
      <c r="AD82" s="29">
        <v>100</v>
      </c>
      <c r="AE82" s="27">
        <v>7.4128467129690057</v>
      </c>
      <c r="AF82" s="27">
        <v>8.0245400718089535</v>
      </c>
      <c r="AG82" s="27">
        <v>15.43738678477796</v>
      </c>
      <c r="AH82" s="27">
        <v>2.2557066047819472</v>
      </c>
      <c r="AI82" s="27">
        <v>1.4650669739516589</v>
      </c>
      <c r="AJ82" s="27">
        <v>0.98778426107297235</v>
      </c>
      <c r="AK82" s="27">
        <v>0.72922890091932557</v>
      </c>
      <c r="AL82" s="27">
        <v>0.8097638958291502</v>
      </c>
      <c r="AM82" s="27">
        <v>1.3490617205470288</v>
      </c>
      <c r="AN82" s="27">
        <v>1.4196676957692382</v>
      </c>
      <c r="AO82" s="27">
        <v>1.4483790462076305</v>
      </c>
      <c r="AP82" s="27">
        <v>10.464659099078952</v>
      </c>
      <c r="AQ82" s="27">
        <v>5</v>
      </c>
      <c r="AR82" s="27">
        <v>0.54007591047258996</v>
      </c>
      <c r="AS82" s="27">
        <v>4.4583942348475247</v>
      </c>
      <c r="AT82" s="27">
        <v>5</v>
      </c>
      <c r="AU82" s="27">
        <v>4.4537539058998465</v>
      </c>
      <c r="AV82" s="27">
        <v>5</v>
      </c>
      <c r="AW82" s="27">
        <v>24.452224051219961</v>
      </c>
      <c r="AX82" s="4">
        <v>0</v>
      </c>
      <c r="AY82" s="27">
        <v>50.354269935076871</v>
      </c>
      <c r="AZ82" s="30">
        <v>0</v>
      </c>
      <c r="BA82" s="5">
        <v>0</v>
      </c>
      <c r="BB82" s="4">
        <v>107</v>
      </c>
      <c r="BC82" s="4">
        <v>81</v>
      </c>
      <c r="BD82" s="4" t="s">
        <v>29</v>
      </c>
      <c r="BE82" s="27">
        <v>52.386690386182181</v>
      </c>
      <c r="BF82" s="28">
        <v>-2.0324204535518291</v>
      </c>
      <c r="BG82" s="27">
        <v>0</v>
      </c>
      <c r="BH82" s="4">
        <v>0</v>
      </c>
      <c r="BI82" s="30">
        <v>0</v>
      </c>
      <c r="BJ82" s="5">
        <v>0</v>
      </c>
    </row>
    <row r="83" spans="1:62" ht="15">
      <c r="A83" s="1">
        <v>82</v>
      </c>
      <c r="B83" s="22">
        <v>581070100</v>
      </c>
      <c r="C83" s="23">
        <v>205175300</v>
      </c>
      <c r="D83" s="24" t="s">
        <v>128</v>
      </c>
      <c r="E83" s="4" t="s">
        <v>55</v>
      </c>
      <c r="F83" s="25">
        <v>26313</v>
      </c>
      <c r="G83" s="25">
        <v>15800</v>
      </c>
      <c r="H83" s="25">
        <v>103</v>
      </c>
      <c r="I83" s="25">
        <v>15903</v>
      </c>
      <c r="J83" s="26">
        <v>0.60437806407479189</v>
      </c>
      <c r="K83" s="4" t="s">
        <v>28</v>
      </c>
      <c r="L83" s="27">
        <v>3.7627198567396296</v>
      </c>
      <c r="M83" s="27">
        <v>4.7619138774166956</v>
      </c>
      <c r="N83" s="27">
        <v>3.8165</v>
      </c>
      <c r="O83" s="27">
        <v>0.80146346579254479</v>
      </c>
      <c r="P83" s="27">
        <v>0.21879999999999999</v>
      </c>
      <c r="Q83" s="28">
        <v>7.3333334922790527</v>
      </c>
      <c r="R83" s="28">
        <v>0.77777779102325439</v>
      </c>
      <c r="S83" s="28">
        <v>3.254960298538208</v>
      </c>
      <c r="T83" s="28">
        <v>3.2248132228851318</v>
      </c>
      <c r="U83" s="28">
        <v>2.8529412746429443</v>
      </c>
      <c r="V83" s="28">
        <v>3.3205127716064453</v>
      </c>
      <c r="W83" s="28">
        <v>3.3009259700775146</v>
      </c>
      <c r="X83" s="28">
        <v>2.8823528289794922</v>
      </c>
      <c r="Y83" s="29">
        <v>100</v>
      </c>
      <c r="Z83" s="29">
        <v>100</v>
      </c>
      <c r="AA83" s="29">
        <v>94</v>
      </c>
      <c r="AB83" s="29">
        <v>100</v>
      </c>
      <c r="AC83" s="29">
        <v>86</v>
      </c>
      <c r="AD83" s="29">
        <v>49</v>
      </c>
      <c r="AE83" s="27">
        <v>11.066133902835944</v>
      </c>
      <c r="AF83" s="27">
        <v>3.6470531776403354</v>
      </c>
      <c r="AG83" s="27">
        <v>14.713187080476279</v>
      </c>
      <c r="AH83" s="27">
        <v>3.2074338048512421</v>
      </c>
      <c r="AI83" s="27">
        <v>3.7829216845689695</v>
      </c>
      <c r="AJ83" s="27">
        <v>1.4823417179255975</v>
      </c>
      <c r="AK83" s="27">
        <v>1.5971304091653737</v>
      </c>
      <c r="AL83" s="27">
        <v>1.4134898332420787</v>
      </c>
      <c r="AM83" s="27">
        <v>1.8586918048510404</v>
      </c>
      <c r="AN83" s="27">
        <v>2.0987984360317249</v>
      </c>
      <c r="AO83" s="27">
        <v>1.7444197014253238</v>
      </c>
      <c r="AP83" s="27">
        <v>17.18522739206135</v>
      </c>
      <c r="AQ83" s="27">
        <v>5</v>
      </c>
      <c r="AR83" s="27">
        <v>5</v>
      </c>
      <c r="AS83" s="27">
        <v>3.3751827045425737</v>
      </c>
      <c r="AT83" s="27">
        <v>5</v>
      </c>
      <c r="AU83" s="27">
        <v>0</v>
      </c>
      <c r="AV83" s="27">
        <v>0</v>
      </c>
      <c r="AW83" s="27">
        <v>18.375182704542574</v>
      </c>
      <c r="AX83" s="4">
        <v>0</v>
      </c>
      <c r="AY83" s="27">
        <v>50.273597177080205</v>
      </c>
      <c r="AZ83" s="30">
        <v>0</v>
      </c>
      <c r="BA83" s="5">
        <v>0</v>
      </c>
      <c r="BB83" s="4">
        <v>108</v>
      </c>
      <c r="BC83" s="4">
        <v>82</v>
      </c>
      <c r="BD83" s="4" t="s">
        <v>29</v>
      </c>
      <c r="BE83" s="27">
        <v>33.281054083150906</v>
      </c>
      <c r="BF83" s="28">
        <v>16.992543093929299</v>
      </c>
      <c r="BG83" s="27">
        <v>16.992543093929299</v>
      </c>
      <c r="BH83" s="4">
        <v>1</v>
      </c>
      <c r="BI83" s="30">
        <v>2.8142910086557045</v>
      </c>
      <c r="BJ83" s="5">
        <v>44755.67</v>
      </c>
    </row>
    <row r="84" spans="1:62" ht="15">
      <c r="A84" s="1">
        <v>83</v>
      </c>
      <c r="B84" s="22">
        <v>414426100</v>
      </c>
      <c r="C84" s="23">
        <v>414426100</v>
      </c>
      <c r="D84" s="24" t="s">
        <v>129</v>
      </c>
      <c r="E84" s="4" t="s">
        <v>83</v>
      </c>
      <c r="F84" s="25">
        <v>55149</v>
      </c>
      <c r="G84" s="25">
        <v>42355</v>
      </c>
      <c r="H84" s="25">
        <v>1261</v>
      </c>
      <c r="I84" s="25">
        <v>43616</v>
      </c>
      <c r="J84" s="26">
        <v>0.79087562784456655</v>
      </c>
      <c r="K84" s="4" t="s">
        <v>28</v>
      </c>
      <c r="L84" s="27">
        <v>3.6340431218065938</v>
      </c>
      <c r="M84" s="27">
        <v>4.599066906845457</v>
      </c>
      <c r="N84" s="27">
        <v>3.3481999999999998</v>
      </c>
      <c r="O84" s="27">
        <v>0.7280172408486576</v>
      </c>
      <c r="P84" s="27">
        <v>0.47149999999999997</v>
      </c>
      <c r="Q84" s="28">
        <v>6.4444446563720703</v>
      </c>
      <c r="R84" s="28">
        <v>0.6071428656578064</v>
      </c>
      <c r="S84" s="28">
        <v>3.2497947216033936</v>
      </c>
      <c r="T84" s="28">
        <v>3.1949589252471924</v>
      </c>
      <c r="U84" s="28">
        <v>2.875</v>
      </c>
      <c r="V84" s="28">
        <v>3.1231884956359863</v>
      </c>
      <c r="W84" s="28">
        <v>2.8685896396636963</v>
      </c>
      <c r="X84" s="28">
        <v>2.3541667461395264</v>
      </c>
      <c r="Y84" s="29">
        <v>100</v>
      </c>
      <c r="Z84" s="29">
        <v>99</v>
      </c>
      <c r="AA84" s="29">
        <v>88</v>
      </c>
      <c r="AB84" s="29">
        <v>100</v>
      </c>
      <c r="AC84" s="29">
        <v>98</v>
      </c>
      <c r="AD84" s="29">
        <v>92</v>
      </c>
      <c r="AE84" s="27">
        <v>7.7611566017552054</v>
      </c>
      <c r="AF84" s="27">
        <v>8.5832019422829475</v>
      </c>
      <c r="AG84" s="27">
        <v>16.344358544038151</v>
      </c>
      <c r="AH84" s="27">
        <v>1.9384648854868645</v>
      </c>
      <c r="AI84" s="27">
        <v>2.0805221151248756</v>
      </c>
      <c r="AJ84" s="27">
        <v>1.4682854277868738</v>
      </c>
      <c r="AK84" s="27">
        <v>1.5183330165871332</v>
      </c>
      <c r="AL84" s="27">
        <v>1.4614043682321554</v>
      </c>
      <c r="AM84" s="27">
        <v>1.4525367092334449</v>
      </c>
      <c r="AN84" s="27">
        <v>1.148171727391663</v>
      </c>
      <c r="AO84" s="27">
        <v>0.8344060416956095</v>
      </c>
      <c r="AP84" s="27">
        <v>11.902124291538621</v>
      </c>
      <c r="AQ84" s="27">
        <v>5</v>
      </c>
      <c r="AR84" s="27">
        <v>3.8850189776181479</v>
      </c>
      <c r="AS84" s="27">
        <v>1.750365409085147</v>
      </c>
      <c r="AT84" s="27">
        <v>5</v>
      </c>
      <c r="AU84" s="27">
        <v>3.9075078117996926</v>
      </c>
      <c r="AV84" s="27">
        <v>2.4096958697334721</v>
      </c>
      <c r="AW84" s="27">
        <v>21.952588068236459</v>
      </c>
      <c r="AX84" s="4">
        <v>0</v>
      </c>
      <c r="AY84" s="27">
        <v>50.199070903813229</v>
      </c>
      <c r="AZ84" s="30">
        <v>0</v>
      </c>
      <c r="BA84" s="5">
        <v>0</v>
      </c>
      <c r="BB84" s="4">
        <v>110</v>
      </c>
      <c r="BC84" s="4">
        <v>83</v>
      </c>
      <c r="BD84" s="4" t="s">
        <v>29</v>
      </c>
      <c r="BE84" s="27">
        <v>47.043353194464771</v>
      </c>
      <c r="BF84" s="28">
        <v>3.1557177053514636</v>
      </c>
      <c r="BG84" s="27">
        <v>3.1557177053514636</v>
      </c>
      <c r="BH84" s="4">
        <v>28</v>
      </c>
      <c r="BI84" s="30">
        <v>1.6637922688917264</v>
      </c>
      <c r="BJ84" s="5">
        <v>72567.960000000006</v>
      </c>
    </row>
    <row r="85" spans="1:62" ht="15">
      <c r="A85" s="1">
        <v>84</v>
      </c>
      <c r="B85" s="22">
        <v>420837400</v>
      </c>
      <c r="C85" s="23">
        <v>411114100</v>
      </c>
      <c r="D85" s="24" t="s">
        <v>130</v>
      </c>
      <c r="E85" s="4" t="s">
        <v>68</v>
      </c>
      <c r="F85" s="25">
        <v>46146</v>
      </c>
      <c r="G85" s="25">
        <v>36936</v>
      </c>
      <c r="H85" s="25">
        <v>340</v>
      </c>
      <c r="I85" s="25">
        <v>37276</v>
      </c>
      <c r="J85" s="26">
        <v>0.80778398994495726</v>
      </c>
      <c r="K85" s="4" t="s">
        <v>28</v>
      </c>
      <c r="L85" s="27">
        <v>3.3123956860055346</v>
      </c>
      <c r="M85" s="27">
        <v>4.1920056728199908</v>
      </c>
      <c r="N85" s="27">
        <v>3.2244999999999999</v>
      </c>
      <c r="O85" s="27">
        <v>0.76920220335266309</v>
      </c>
      <c r="P85" s="27">
        <v>0.48280000000000001</v>
      </c>
      <c r="Q85" s="28">
        <v>6</v>
      </c>
      <c r="R85" s="28">
        <v>0.23076923191547394</v>
      </c>
      <c r="S85" s="28">
        <v>2.797619104385376</v>
      </c>
      <c r="T85" s="28">
        <v>2.7222223281860352</v>
      </c>
      <c r="U85" s="28">
        <v>3</v>
      </c>
      <c r="V85" s="28">
        <v>2.5999999046325684</v>
      </c>
      <c r="W85" s="28">
        <v>2.653846263885498</v>
      </c>
      <c r="X85" s="28">
        <v>3.2142856121063232</v>
      </c>
      <c r="Y85" s="29">
        <v>100</v>
      </c>
      <c r="Z85" s="29">
        <v>99</v>
      </c>
      <c r="AA85" s="29">
        <v>91</v>
      </c>
      <c r="AB85" s="29">
        <v>100</v>
      </c>
      <c r="AC85" s="29">
        <v>98</v>
      </c>
      <c r="AD85" s="29">
        <v>97</v>
      </c>
      <c r="AE85" s="27">
        <v>9.61442225735005</v>
      </c>
      <c r="AF85" s="27">
        <v>8.8039319820156816</v>
      </c>
      <c r="AG85" s="27">
        <v>18.418354239365733</v>
      </c>
      <c r="AH85" s="27">
        <v>1.303980085440668</v>
      </c>
      <c r="AI85" s="27">
        <v>0</v>
      </c>
      <c r="AJ85" s="27">
        <v>0.23784945723030793</v>
      </c>
      <c r="AK85" s="27">
        <v>0.27059268531265518</v>
      </c>
      <c r="AL85" s="27">
        <v>1.7329212748898573</v>
      </c>
      <c r="AM85" s="27">
        <v>0.37565090205156204</v>
      </c>
      <c r="AN85" s="27">
        <v>0.67599121847424759</v>
      </c>
      <c r="AO85" s="27">
        <v>2.3163078608659786</v>
      </c>
      <c r="AP85" s="27">
        <v>6.9132934842652771</v>
      </c>
      <c r="AQ85" s="27">
        <v>5</v>
      </c>
      <c r="AR85" s="27">
        <v>3.8850189776181479</v>
      </c>
      <c r="AS85" s="27">
        <v>2.5627740568138604</v>
      </c>
      <c r="AT85" s="27">
        <v>5</v>
      </c>
      <c r="AU85" s="27">
        <v>3.9075078117996926</v>
      </c>
      <c r="AV85" s="27">
        <v>4.0286359511500516</v>
      </c>
      <c r="AW85" s="27">
        <v>24.383936797381754</v>
      </c>
      <c r="AX85" s="4">
        <v>0</v>
      </c>
      <c r="AY85" s="27">
        <v>49.715584521012765</v>
      </c>
      <c r="AZ85" s="30">
        <v>0</v>
      </c>
      <c r="BA85" s="5">
        <v>0</v>
      </c>
      <c r="BB85" s="4">
        <v>112</v>
      </c>
      <c r="BC85" s="4">
        <v>84</v>
      </c>
      <c r="BD85" s="4" t="s">
        <v>29</v>
      </c>
      <c r="BE85" s="27">
        <v>39.282855994460675</v>
      </c>
      <c r="BF85" s="28">
        <v>10.43272852199506</v>
      </c>
      <c r="BG85" s="27">
        <v>10.43272852199506</v>
      </c>
      <c r="BH85" s="4">
        <v>6</v>
      </c>
      <c r="BI85" s="30">
        <v>2.2688582098631618</v>
      </c>
      <c r="BJ85" s="5">
        <v>84573.96</v>
      </c>
    </row>
    <row r="86" spans="1:62" ht="15">
      <c r="A86" s="1">
        <v>85</v>
      </c>
      <c r="B86" s="22">
        <v>566020300</v>
      </c>
      <c r="C86" s="23">
        <v>556219800</v>
      </c>
      <c r="D86" s="24" t="s">
        <v>131</v>
      </c>
      <c r="E86" s="4" t="s">
        <v>33</v>
      </c>
      <c r="F86" s="25">
        <v>40399</v>
      </c>
      <c r="G86" s="25">
        <v>27007</v>
      </c>
      <c r="H86" s="25">
        <v>670</v>
      </c>
      <c r="I86" s="25">
        <v>27677</v>
      </c>
      <c r="J86" s="26">
        <v>0.68509121512908733</v>
      </c>
      <c r="K86" s="4" t="s">
        <v>28</v>
      </c>
      <c r="L86" s="27">
        <v>4.0696254308738578</v>
      </c>
      <c r="M86" s="27">
        <v>5.1503185336678419</v>
      </c>
      <c r="N86" s="27">
        <v>3.7286999999999999</v>
      </c>
      <c r="O86" s="27">
        <v>0.72397463877725932</v>
      </c>
      <c r="P86" s="27">
        <v>0.32090000000000002</v>
      </c>
      <c r="Q86" s="28">
        <v>8.15625</v>
      </c>
      <c r="R86" s="28">
        <v>0.90625</v>
      </c>
      <c r="S86" s="28">
        <v>3.5320661067962646</v>
      </c>
      <c r="T86" s="28">
        <v>3.476731538772583</v>
      </c>
      <c r="U86" s="28">
        <v>3.1296296119689941</v>
      </c>
      <c r="V86" s="28">
        <v>3.2833333015441895</v>
      </c>
      <c r="W86" s="28">
        <v>3.1583333015441895</v>
      </c>
      <c r="X86" s="28">
        <v>3.1481480598449707</v>
      </c>
      <c r="Y86" s="29">
        <v>98</v>
      </c>
      <c r="Z86" s="29">
        <v>96</v>
      </c>
      <c r="AA86" s="29">
        <v>90</v>
      </c>
      <c r="AB86" s="29">
        <v>99</v>
      </c>
      <c r="AC86" s="29">
        <v>95</v>
      </c>
      <c r="AD86" s="29">
        <v>98</v>
      </c>
      <c r="AE86" s="27">
        <v>7.5792451680024042</v>
      </c>
      <c r="AF86" s="27">
        <v>5.6414369879688318</v>
      </c>
      <c r="AG86" s="27">
        <v>13.220682155971236</v>
      </c>
      <c r="AH86" s="27">
        <v>4.3822212803450089</v>
      </c>
      <c r="AI86" s="27">
        <v>5.0646700299275231</v>
      </c>
      <c r="AJ86" s="27">
        <v>2.2363871399866202</v>
      </c>
      <c r="AK86" s="27">
        <v>2.2620432694634576</v>
      </c>
      <c r="AL86" s="27">
        <v>2.0144943249143337</v>
      </c>
      <c r="AM86" s="27">
        <v>1.7821648233436673</v>
      </c>
      <c r="AN86" s="27">
        <v>1.785263834314835</v>
      </c>
      <c r="AO86" s="27">
        <v>2.2023592394723428</v>
      </c>
      <c r="AP86" s="27">
        <v>21.729603941767792</v>
      </c>
      <c r="AQ86" s="27">
        <v>0</v>
      </c>
      <c r="AR86" s="27">
        <v>0.54007591047258996</v>
      </c>
      <c r="AS86" s="27">
        <v>2.2919711742376228</v>
      </c>
      <c r="AT86" s="27">
        <v>3.2969477142432257</v>
      </c>
      <c r="AU86" s="27">
        <v>2.2687695294992314</v>
      </c>
      <c r="AV86" s="27">
        <v>4.352423967433368</v>
      </c>
      <c r="AW86" s="27">
        <v>12.750188295886037</v>
      </c>
      <c r="AX86" s="4">
        <v>2</v>
      </c>
      <c r="AY86" s="27">
        <v>49.700474393625058</v>
      </c>
      <c r="AZ86" s="30">
        <v>0</v>
      </c>
      <c r="BA86" s="5">
        <v>0</v>
      </c>
      <c r="BB86" s="4">
        <v>113</v>
      </c>
      <c r="BC86" s="4">
        <v>85</v>
      </c>
      <c r="BD86" s="4" t="s">
        <v>29</v>
      </c>
      <c r="BE86" s="27">
        <v>49.009501626065074</v>
      </c>
      <c r="BF86" s="28">
        <v>0.69097275555138538</v>
      </c>
      <c r="BG86" s="27">
        <v>0.69097275555138538</v>
      </c>
      <c r="BH86" s="4">
        <v>39</v>
      </c>
      <c r="BI86" s="30">
        <v>1.458854656473386</v>
      </c>
      <c r="BJ86" s="5">
        <v>40376.720000000001</v>
      </c>
    </row>
    <row r="87" spans="1:62">
      <c r="A87" s="1">
        <v>86</v>
      </c>
      <c r="B87" s="31">
        <v>300156300</v>
      </c>
      <c r="C87" s="4">
        <v>421553200</v>
      </c>
      <c r="D87" s="4" t="s">
        <v>132</v>
      </c>
      <c r="E87" s="4" t="s">
        <v>35</v>
      </c>
      <c r="F87" s="25">
        <v>28808</v>
      </c>
      <c r="G87" s="25">
        <v>21598</v>
      </c>
      <c r="H87" s="25">
        <v>127</v>
      </c>
      <c r="I87" s="25">
        <v>21725</v>
      </c>
      <c r="J87" s="26">
        <v>0.75413079700083308</v>
      </c>
      <c r="K87" s="4" t="s">
        <v>28</v>
      </c>
      <c r="L87" s="27">
        <v>3.7265517029102604</v>
      </c>
      <c r="M87" s="27">
        <v>4.7161412341697835</v>
      </c>
      <c r="N87" s="27">
        <v>3.3374999999999999</v>
      </c>
      <c r="O87" s="27">
        <v>0.70767600762650273</v>
      </c>
      <c r="P87" s="27">
        <v>0.34670000000000001</v>
      </c>
      <c r="Q87" s="28">
        <v>6.1923074722290039</v>
      </c>
      <c r="R87" s="28">
        <v>0.42307692766189575</v>
      </c>
      <c r="S87" s="28">
        <v>3.0817902088165283</v>
      </c>
      <c r="T87" s="28">
        <v>3.1629300117492676</v>
      </c>
      <c r="U87" s="28">
        <v>2.7799999713897705</v>
      </c>
      <c r="V87" s="28">
        <v>3.0652174949645996</v>
      </c>
      <c r="W87" s="28">
        <v>2.807692289352417</v>
      </c>
      <c r="X87" s="28">
        <v>2.5208332538604736</v>
      </c>
      <c r="Y87" s="29">
        <v>100</v>
      </c>
      <c r="Z87" s="29">
        <v>99</v>
      </c>
      <c r="AA87" s="29">
        <v>95</v>
      </c>
      <c r="AB87" s="29">
        <v>100</v>
      </c>
      <c r="AC87" s="29">
        <v>95</v>
      </c>
      <c r="AD87" s="29">
        <v>93</v>
      </c>
      <c r="AE87" s="27">
        <v>6.8458295835650578</v>
      </c>
      <c r="AF87" s="27">
        <v>6.1454046893055123</v>
      </c>
      <c r="AG87" s="27">
        <v>12.991234272870571</v>
      </c>
      <c r="AH87" s="27">
        <v>1.5785163326769542</v>
      </c>
      <c r="AI87" s="27">
        <v>0.24412330683604938</v>
      </c>
      <c r="AJ87" s="27">
        <v>1.0111205832501116</v>
      </c>
      <c r="AK87" s="27">
        <v>1.4337959458659251</v>
      </c>
      <c r="AL87" s="27">
        <v>1.2550514570270135</v>
      </c>
      <c r="AM87" s="27">
        <v>1.3332142528101933</v>
      </c>
      <c r="AN87" s="27">
        <v>1.0142698467981417</v>
      </c>
      <c r="AO87" s="27">
        <v>1.1215563540060227</v>
      </c>
      <c r="AP87" s="27">
        <v>8.9916480792704121</v>
      </c>
      <c r="AQ87" s="27">
        <v>5</v>
      </c>
      <c r="AR87" s="27">
        <v>3.8850189776181479</v>
      </c>
      <c r="AS87" s="27">
        <v>3.6459855871188114</v>
      </c>
      <c r="AT87" s="27">
        <v>5</v>
      </c>
      <c r="AU87" s="27">
        <v>2.2687695294992314</v>
      </c>
      <c r="AV87" s="27">
        <v>2.733483886016788</v>
      </c>
      <c r="AW87" s="27">
        <v>22.53325798025298</v>
      </c>
      <c r="AX87" s="4">
        <v>5</v>
      </c>
      <c r="AY87" s="27">
        <v>49.51614033239396</v>
      </c>
      <c r="AZ87" s="30">
        <v>0</v>
      </c>
      <c r="BA87" s="5">
        <v>0</v>
      </c>
      <c r="BB87" s="4">
        <v>115</v>
      </c>
      <c r="BC87" s="4">
        <v>86</v>
      </c>
      <c r="BD87" s="4" t="s">
        <v>29</v>
      </c>
      <c r="BE87" s="27">
        <v>44.653505045555278</v>
      </c>
      <c r="BF87" s="28">
        <v>4.8626352753901187</v>
      </c>
      <c r="BG87" s="27">
        <v>4.8626352753901187</v>
      </c>
      <c r="BH87" s="4">
        <v>22</v>
      </c>
      <c r="BI87" s="30">
        <v>1.8057183580097957</v>
      </c>
      <c r="BJ87" s="5">
        <v>39229.230000000003</v>
      </c>
    </row>
    <row r="88" spans="1:62" ht="15">
      <c r="A88" s="1">
        <v>87</v>
      </c>
      <c r="B88" s="22">
        <v>200128400</v>
      </c>
      <c r="C88" s="23">
        <v>423955500</v>
      </c>
      <c r="D88" s="24" t="s">
        <v>133</v>
      </c>
      <c r="E88" s="4" t="s">
        <v>43</v>
      </c>
      <c r="F88" s="25">
        <v>31901</v>
      </c>
      <c r="G88" s="25">
        <v>23275</v>
      </c>
      <c r="H88" s="25">
        <v>513</v>
      </c>
      <c r="I88" s="25">
        <v>23788</v>
      </c>
      <c r="J88" s="26">
        <v>0.74568195354377609</v>
      </c>
      <c r="K88" s="4" t="s">
        <v>28</v>
      </c>
      <c r="L88" s="27">
        <v>3.3920377681590299</v>
      </c>
      <c r="M88" s="27">
        <v>4.2927967895314287</v>
      </c>
      <c r="N88" s="27">
        <v>3.2997999999999998</v>
      </c>
      <c r="O88" s="27">
        <v>0.76868301990138754</v>
      </c>
      <c r="P88" s="27">
        <v>0.3594</v>
      </c>
      <c r="Q88" s="28">
        <v>7.6296296119689941</v>
      </c>
      <c r="R88" s="28">
        <v>0.78571426868438721</v>
      </c>
      <c r="S88" s="28">
        <v>3.5950255393981934</v>
      </c>
      <c r="T88" s="28">
        <v>3.4335165023803711</v>
      </c>
      <c r="U88" s="28">
        <v>3.0208332538604736</v>
      </c>
      <c r="V88" s="28">
        <v>3.2898550033569336</v>
      </c>
      <c r="W88" s="28">
        <v>3.0432097911834717</v>
      </c>
      <c r="X88" s="28">
        <v>3.1600000858306885</v>
      </c>
      <c r="Y88" s="29">
        <v>98</v>
      </c>
      <c r="Z88" s="29">
        <v>96</v>
      </c>
      <c r="AA88" s="29">
        <v>90</v>
      </c>
      <c r="AB88" s="29">
        <v>99</v>
      </c>
      <c r="AC88" s="29">
        <v>99</v>
      </c>
      <c r="AD88" s="29">
        <v>94</v>
      </c>
      <c r="AE88" s="27">
        <v>9.591059728876008</v>
      </c>
      <c r="AF88" s="27">
        <v>6.3934818136069023</v>
      </c>
      <c r="AG88" s="27">
        <v>15.98454154248291</v>
      </c>
      <c r="AH88" s="27">
        <v>3.6304232177300291</v>
      </c>
      <c r="AI88" s="27">
        <v>3.8621027556438303</v>
      </c>
      <c r="AJ88" s="27">
        <v>2.4077089618837393</v>
      </c>
      <c r="AK88" s="27">
        <v>2.1479815611902531</v>
      </c>
      <c r="AL88" s="27">
        <v>1.7781739200403408</v>
      </c>
      <c r="AM88" s="27">
        <v>1.7955885260802791</v>
      </c>
      <c r="AN88" s="27">
        <v>1.5321287724602199</v>
      </c>
      <c r="AO88" s="27">
        <v>2.2227791367261345</v>
      </c>
      <c r="AP88" s="27">
        <v>19.376886851754826</v>
      </c>
      <c r="AQ88" s="27">
        <v>0</v>
      </c>
      <c r="AR88" s="27">
        <v>0.54007591047258996</v>
      </c>
      <c r="AS88" s="27">
        <v>2.2919711742376228</v>
      </c>
      <c r="AT88" s="27">
        <v>3.2969477142432257</v>
      </c>
      <c r="AU88" s="27">
        <v>4.4537539058998465</v>
      </c>
      <c r="AV88" s="27">
        <v>3.057271902300104</v>
      </c>
      <c r="AW88" s="27">
        <v>13.640020607153389</v>
      </c>
      <c r="AX88" s="4">
        <v>0</v>
      </c>
      <c r="AY88" s="27">
        <v>49.001449001391123</v>
      </c>
      <c r="AZ88" s="30">
        <v>0</v>
      </c>
      <c r="BA88" s="5">
        <v>0</v>
      </c>
      <c r="BB88" s="4">
        <v>116</v>
      </c>
      <c r="BC88" s="4">
        <v>87</v>
      </c>
      <c r="BD88" s="4" t="s">
        <v>29</v>
      </c>
      <c r="BE88" s="27">
        <v>40.938744550794901</v>
      </c>
      <c r="BF88" s="28">
        <v>8.0627044488217408</v>
      </c>
      <c r="BG88" s="27">
        <v>8.0627044488217408</v>
      </c>
      <c r="BH88" s="4">
        <v>12</v>
      </c>
      <c r="BI88" s="30">
        <v>2.0717964104386297</v>
      </c>
      <c r="BJ88" s="5">
        <v>49283.89</v>
      </c>
    </row>
    <row r="89" spans="1:62" ht="15">
      <c r="A89" s="1">
        <v>88</v>
      </c>
      <c r="B89" s="22">
        <v>200129200</v>
      </c>
      <c r="C89" s="23">
        <v>423957100</v>
      </c>
      <c r="D89" s="24" t="s">
        <v>134</v>
      </c>
      <c r="E89" s="4" t="s">
        <v>33</v>
      </c>
      <c r="F89" s="25">
        <v>34836</v>
      </c>
      <c r="G89" s="25">
        <v>25341</v>
      </c>
      <c r="H89" s="25">
        <v>1310</v>
      </c>
      <c r="I89" s="25">
        <v>26651</v>
      </c>
      <c r="J89" s="26">
        <v>0.76504191066712601</v>
      </c>
      <c r="K89" s="4" t="s">
        <v>28</v>
      </c>
      <c r="L89" s="27">
        <v>3.2623962409253107</v>
      </c>
      <c r="M89" s="27">
        <v>4.1287288250992678</v>
      </c>
      <c r="N89" s="27">
        <v>3.3035000000000001</v>
      </c>
      <c r="O89" s="27">
        <v>0.80012520558808398</v>
      </c>
      <c r="P89" s="27">
        <v>0.44440000000000002</v>
      </c>
      <c r="Q89" s="28">
        <v>6.4166665077209473</v>
      </c>
      <c r="R89" s="28">
        <v>0.4583333432674408</v>
      </c>
      <c r="S89" s="28">
        <v>3.0441467761993408</v>
      </c>
      <c r="T89" s="28">
        <v>3.0046176910400391</v>
      </c>
      <c r="U89" s="28">
        <v>2.875</v>
      </c>
      <c r="V89" s="28">
        <v>2.9666666984558105</v>
      </c>
      <c r="W89" s="28">
        <v>2.8409090042114258</v>
      </c>
      <c r="X89" s="28">
        <v>2.470588207244873</v>
      </c>
      <c r="Y89" s="29">
        <v>100</v>
      </c>
      <c r="Z89" s="29">
        <v>99</v>
      </c>
      <c r="AA89" s="29">
        <v>95</v>
      </c>
      <c r="AB89" s="29">
        <v>97</v>
      </c>
      <c r="AC89" s="29">
        <v>99</v>
      </c>
      <c r="AD89" s="29">
        <v>96</v>
      </c>
      <c r="AE89" s="27">
        <v>11.005914067138987</v>
      </c>
      <c r="AF89" s="27">
        <v>8.0538405195610849</v>
      </c>
      <c r="AG89" s="27">
        <v>19.059754586700073</v>
      </c>
      <c r="AH89" s="27">
        <v>1.8988090749379656</v>
      </c>
      <c r="AI89" s="27">
        <v>0.59587138313682009</v>
      </c>
      <c r="AJ89" s="27">
        <v>0.90868729896030964</v>
      </c>
      <c r="AK89" s="27">
        <v>1.0159466219198678</v>
      </c>
      <c r="AL89" s="27">
        <v>1.4614043682321554</v>
      </c>
      <c r="AM89" s="27">
        <v>1.1303658805946539</v>
      </c>
      <c r="AN89" s="27">
        <v>1.0873071885548031</v>
      </c>
      <c r="AO89" s="27">
        <v>1.0349889864826218</v>
      </c>
      <c r="AP89" s="27">
        <v>9.1333808028191985</v>
      </c>
      <c r="AQ89" s="27">
        <v>5</v>
      </c>
      <c r="AR89" s="27">
        <v>3.8850189776181479</v>
      </c>
      <c r="AS89" s="27">
        <v>3.6459855871188114</v>
      </c>
      <c r="AT89" s="27">
        <v>0</v>
      </c>
      <c r="AU89" s="27">
        <v>4.4537539058998465</v>
      </c>
      <c r="AV89" s="27">
        <v>3.704847934866736</v>
      </c>
      <c r="AW89" s="27">
        <v>20.68960640550354</v>
      </c>
      <c r="AX89" s="4">
        <v>0</v>
      </c>
      <c r="AY89" s="27">
        <v>48.88274179502281</v>
      </c>
      <c r="AZ89" s="30">
        <v>0</v>
      </c>
      <c r="BA89" s="5">
        <v>0</v>
      </c>
      <c r="BB89" s="4">
        <v>118</v>
      </c>
      <c r="BC89" s="4">
        <v>88</v>
      </c>
      <c r="BD89" s="4" t="s">
        <v>29</v>
      </c>
      <c r="BE89" s="27">
        <v>49.161422123665972</v>
      </c>
      <c r="BF89" s="28">
        <v>-0.27868033064165587</v>
      </c>
      <c r="BG89" s="27">
        <v>0</v>
      </c>
      <c r="BH89" s="4">
        <v>0</v>
      </c>
      <c r="BI89" s="30">
        <v>0</v>
      </c>
      <c r="BJ89" s="5">
        <v>0</v>
      </c>
    </row>
    <row r="90" spans="1:62">
      <c r="A90" s="1">
        <v>89</v>
      </c>
      <c r="B90" s="31">
        <v>772478100</v>
      </c>
      <c r="C90" s="4">
        <v>500195100</v>
      </c>
      <c r="D90" s="4" t="s">
        <v>135</v>
      </c>
      <c r="E90" s="4" t="s">
        <v>33</v>
      </c>
      <c r="F90" s="25">
        <v>36297</v>
      </c>
      <c r="G90" s="25">
        <v>26262</v>
      </c>
      <c r="H90" s="25">
        <v>990</v>
      </c>
      <c r="I90" s="25">
        <v>27252</v>
      </c>
      <c r="J90" s="26">
        <v>0.75080585172328296</v>
      </c>
      <c r="K90" s="4" t="s">
        <v>28</v>
      </c>
      <c r="L90" s="27">
        <v>3.769960312092977</v>
      </c>
      <c r="M90" s="27">
        <v>4.7710770429295799</v>
      </c>
      <c r="N90" s="27">
        <v>3.4839000000000002</v>
      </c>
      <c r="O90" s="27">
        <v>0.73021248004429296</v>
      </c>
      <c r="P90" s="27">
        <v>0.43059999999999998</v>
      </c>
      <c r="Q90" s="28">
        <v>7.3571429252624512</v>
      </c>
      <c r="R90" s="28">
        <v>0.67857140302658081</v>
      </c>
      <c r="S90" s="28">
        <v>3.3536989688873291</v>
      </c>
      <c r="T90" s="28">
        <v>3.2941467761993408</v>
      </c>
      <c r="U90" s="28">
        <v>3.1607143878936768</v>
      </c>
      <c r="V90" s="28">
        <v>3.2063491344451904</v>
      </c>
      <c r="W90" s="28">
        <v>2.903846263885498</v>
      </c>
      <c r="X90" s="28">
        <v>2.8125</v>
      </c>
      <c r="Y90" s="29">
        <v>100</v>
      </c>
      <c r="Z90" s="29">
        <v>98</v>
      </c>
      <c r="AA90" s="29">
        <v>91</v>
      </c>
      <c r="AB90" s="29">
        <v>99</v>
      </c>
      <c r="AC90" s="29">
        <v>97</v>
      </c>
      <c r="AD90" s="29">
        <v>80</v>
      </c>
      <c r="AE90" s="27">
        <v>7.859939292323177</v>
      </c>
      <c r="AF90" s="27">
        <v>7.7842764002414651</v>
      </c>
      <c r="AG90" s="27">
        <v>15.644215692564643</v>
      </c>
      <c r="AH90" s="27">
        <v>3.2414239161262848</v>
      </c>
      <c r="AI90" s="27">
        <v>2.7931541334657455</v>
      </c>
      <c r="AJ90" s="27">
        <v>1.7510240772928611</v>
      </c>
      <c r="AK90" s="27">
        <v>1.7801292954765091</v>
      </c>
      <c r="AL90" s="27">
        <v>2.0820146625400744</v>
      </c>
      <c r="AM90" s="27">
        <v>1.6237073218763065</v>
      </c>
      <c r="AN90" s="27">
        <v>1.2256944482086958</v>
      </c>
      <c r="AO90" s="27">
        <v>1.6240700167075581</v>
      </c>
      <c r="AP90" s="27">
        <v>16.121217871694036</v>
      </c>
      <c r="AQ90" s="27">
        <v>5</v>
      </c>
      <c r="AR90" s="27">
        <v>2.7700379552362948</v>
      </c>
      <c r="AS90" s="27">
        <v>2.5627740568138604</v>
      </c>
      <c r="AT90" s="27">
        <v>3.2969477142432257</v>
      </c>
      <c r="AU90" s="27">
        <v>3.3612617176995392</v>
      </c>
      <c r="AV90" s="27">
        <v>0</v>
      </c>
      <c r="AW90" s="27">
        <v>16.991021443992921</v>
      </c>
      <c r="AX90" s="4">
        <v>0</v>
      </c>
      <c r="AY90" s="27">
        <v>48.756455008251599</v>
      </c>
      <c r="AZ90" s="30">
        <v>0</v>
      </c>
      <c r="BA90" s="5">
        <v>0</v>
      </c>
      <c r="BB90" s="4">
        <v>119</v>
      </c>
      <c r="BC90" s="4">
        <v>89</v>
      </c>
      <c r="BD90" s="4" t="s">
        <v>29</v>
      </c>
      <c r="BE90" s="27">
        <v>55.791400680602251</v>
      </c>
      <c r="BF90" s="28">
        <v>-7.0349456796902246</v>
      </c>
      <c r="BG90" s="27">
        <v>0</v>
      </c>
      <c r="BH90" s="4">
        <v>0</v>
      </c>
      <c r="BI90" s="30">
        <v>0</v>
      </c>
      <c r="BJ90" s="5">
        <v>0</v>
      </c>
    </row>
    <row r="91" spans="1:62" ht="15">
      <c r="A91" s="1">
        <v>90</v>
      </c>
      <c r="B91" s="22">
        <v>413985200</v>
      </c>
      <c r="C91" s="23">
        <v>26227700</v>
      </c>
      <c r="D91" s="24" t="s">
        <v>136</v>
      </c>
      <c r="E91" s="4" t="s">
        <v>52</v>
      </c>
      <c r="F91" s="25">
        <v>36156</v>
      </c>
      <c r="G91" s="25">
        <v>22633</v>
      </c>
      <c r="H91" s="25">
        <v>2181</v>
      </c>
      <c r="I91" s="25">
        <v>24814</v>
      </c>
      <c r="J91" s="26">
        <v>0.68630379466755176</v>
      </c>
      <c r="K91" s="4" t="s">
        <v>28</v>
      </c>
      <c r="L91" s="27">
        <v>3.4878285140707956</v>
      </c>
      <c r="M91" s="27">
        <v>4.4140248638108099</v>
      </c>
      <c r="N91" s="27">
        <v>3.4304999999999999</v>
      </c>
      <c r="O91" s="27">
        <v>0.77718184782455157</v>
      </c>
      <c r="P91" s="27">
        <v>0.42109999999999997</v>
      </c>
      <c r="Q91" s="28">
        <v>7.3333334922790527</v>
      </c>
      <c r="R91" s="28">
        <v>0.77777779102325439</v>
      </c>
      <c r="S91" s="28">
        <v>3.1641604900360107</v>
      </c>
      <c r="T91" s="28">
        <v>2.8782737255096436</v>
      </c>
      <c r="U91" s="28">
        <v>2.6944444179534912</v>
      </c>
      <c r="V91" s="28">
        <v>2.9166667461395264</v>
      </c>
      <c r="W91" s="28">
        <v>2.8552632331848145</v>
      </c>
      <c r="X91" s="28">
        <v>2.25</v>
      </c>
      <c r="Y91" s="29">
        <v>97</v>
      </c>
      <c r="Z91" s="29">
        <v>97</v>
      </c>
      <c r="AA91" s="29">
        <v>99</v>
      </c>
      <c r="AB91" s="29">
        <v>99</v>
      </c>
      <c r="AC91" s="29">
        <v>100</v>
      </c>
      <c r="AD91" s="29">
        <v>96</v>
      </c>
      <c r="AE91" s="27">
        <v>9.9734950874435562</v>
      </c>
      <c r="AF91" s="27">
        <v>7.5987068978112911</v>
      </c>
      <c r="AG91" s="27">
        <v>17.572201985254846</v>
      </c>
      <c r="AH91" s="27">
        <v>3.2074338048512421</v>
      </c>
      <c r="AI91" s="27">
        <v>3.7829216845689695</v>
      </c>
      <c r="AJ91" s="27">
        <v>1.2352621624464182</v>
      </c>
      <c r="AK91" s="27">
        <v>0.68247453114997836</v>
      </c>
      <c r="AL91" s="27">
        <v>1.0692132232957632</v>
      </c>
      <c r="AM91" s="27">
        <v>1.0274503355406039</v>
      </c>
      <c r="AN91" s="27">
        <v>1.1188694526628813</v>
      </c>
      <c r="AO91" s="27">
        <v>0.65493678842244507</v>
      </c>
      <c r="AP91" s="27">
        <v>12.778561982938301</v>
      </c>
      <c r="AQ91" s="27">
        <v>0</v>
      </c>
      <c r="AR91" s="27">
        <v>1.6550569328544422</v>
      </c>
      <c r="AS91" s="27">
        <v>4.7291971174237624</v>
      </c>
      <c r="AT91" s="27">
        <v>3.2969477142432257</v>
      </c>
      <c r="AU91" s="27">
        <v>5</v>
      </c>
      <c r="AV91" s="27">
        <v>3.704847934866736</v>
      </c>
      <c r="AW91" s="27">
        <v>18.386049699388167</v>
      </c>
      <c r="AX91" s="4">
        <v>0</v>
      </c>
      <c r="AY91" s="27">
        <v>48.736813667581316</v>
      </c>
      <c r="AZ91" s="30">
        <v>0</v>
      </c>
      <c r="BA91" s="5">
        <v>0</v>
      </c>
      <c r="BB91" s="4">
        <v>120</v>
      </c>
      <c r="BC91" s="4">
        <v>90</v>
      </c>
      <c r="BD91" s="4" t="s">
        <v>29</v>
      </c>
      <c r="BE91" s="27">
        <v>60.907690901844092</v>
      </c>
      <c r="BF91" s="28">
        <v>-12.17087723381475</v>
      </c>
      <c r="BG91" s="27">
        <v>0</v>
      </c>
      <c r="BH91" s="4">
        <v>0</v>
      </c>
      <c r="BI91" s="30">
        <v>0</v>
      </c>
      <c r="BJ91" s="5">
        <v>0</v>
      </c>
    </row>
    <row r="92" spans="1:62" ht="15">
      <c r="A92" s="1">
        <v>91</v>
      </c>
      <c r="B92" s="22">
        <v>134007700</v>
      </c>
      <c r="C92" s="23">
        <v>134007700</v>
      </c>
      <c r="D92" s="24" t="s">
        <v>137</v>
      </c>
      <c r="E92" s="4" t="s">
        <v>83</v>
      </c>
      <c r="F92" s="25">
        <v>59138</v>
      </c>
      <c r="G92" s="25">
        <v>40469</v>
      </c>
      <c r="H92" s="25">
        <v>647</v>
      </c>
      <c r="I92" s="25">
        <v>41116</v>
      </c>
      <c r="J92" s="26">
        <v>0.69525516588318848</v>
      </c>
      <c r="K92" s="4" t="s">
        <v>28</v>
      </c>
      <c r="L92" s="27">
        <v>3.5933776047745769</v>
      </c>
      <c r="M92" s="27">
        <v>4.5476026211000713</v>
      </c>
      <c r="N92" s="27">
        <v>4.3551000000000002</v>
      </c>
      <c r="O92" s="27">
        <v>0.9576694277976503</v>
      </c>
      <c r="P92" s="27">
        <v>0.3261</v>
      </c>
      <c r="Q92" s="28">
        <v>6.8157896995544434</v>
      </c>
      <c r="R92" s="28">
        <v>0.71052628755569458</v>
      </c>
      <c r="S92" s="28">
        <v>3.0422933101654053</v>
      </c>
      <c r="T92" s="28">
        <v>2.9455649852752686</v>
      </c>
      <c r="U92" s="28">
        <v>2.7857143878936768</v>
      </c>
      <c r="V92" s="28">
        <v>2.9333333969116211</v>
      </c>
      <c r="W92" s="28">
        <v>2.9144737720489502</v>
      </c>
      <c r="X92" s="28">
        <v>2.4193549156188965</v>
      </c>
      <c r="Y92" s="29">
        <v>99</v>
      </c>
      <c r="Z92" s="29">
        <v>97</v>
      </c>
      <c r="AA92" s="29">
        <v>85</v>
      </c>
      <c r="AB92" s="29">
        <v>96</v>
      </c>
      <c r="AC92" s="29">
        <v>94</v>
      </c>
      <c r="AD92" s="29">
        <v>92</v>
      </c>
      <c r="AE92" s="27">
        <v>18.095183511781446</v>
      </c>
      <c r="AF92" s="27">
        <v>5.7430118735095572</v>
      </c>
      <c r="AG92" s="27">
        <v>23.838195385291002</v>
      </c>
      <c r="AH92" s="27">
        <v>2.4685934000132472</v>
      </c>
      <c r="AI92" s="27">
        <v>3.1119633194954566</v>
      </c>
      <c r="AJ92" s="27">
        <v>0.90364374687231752</v>
      </c>
      <c r="AK92" s="27">
        <v>0.86008299064687632</v>
      </c>
      <c r="AL92" s="27">
        <v>1.2674639425669683</v>
      </c>
      <c r="AM92" s="27">
        <v>1.0617555172252873</v>
      </c>
      <c r="AN92" s="27">
        <v>1.2490623504546112</v>
      </c>
      <c r="AO92" s="27">
        <v>0.94671896815523449</v>
      </c>
      <c r="AP92" s="27">
        <v>11.869284235429998</v>
      </c>
      <c r="AQ92" s="27">
        <v>1.2725240738443562</v>
      </c>
      <c r="AR92" s="27">
        <v>1.6550569328544422</v>
      </c>
      <c r="AS92" s="27">
        <v>0.9379567613564338</v>
      </c>
      <c r="AT92" s="27">
        <v>0</v>
      </c>
      <c r="AU92" s="27">
        <v>1.7225234353990779</v>
      </c>
      <c r="AV92" s="27">
        <v>2.4096958697334721</v>
      </c>
      <c r="AW92" s="27">
        <v>7.9977570731877821</v>
      </c>
      <c r="AX92" s="4">
        <v>5</v>
      </c>
      <c r="AY92" s="27">
        <v>48.705236693908788</v>
      </c>
      <c r="AZ92" s="30">
        <v>0</v>
      </c>
      <c r="BA92" s="5">
        <v>0</v>
      </c>
      <c r="BB92" s="4">
        <v>121</v>
      </c>
      <c r="BC92" s="4">
        <v>91</v>
      </c>
      <c r="BD92" s="4" t="s">
        <v>29</v>
      </c>
      <c r="BE92" s="27">
        <v>59.429558823059132</v>
      </c>
      <c r="BF92" s="28">
        <v>-10.724322142933431</v>
      </c>
      <c r="BG92" s="27">
        <v>0</v>
      </c>
      <c r="BH92" s="4">
        <v>0</v>
      </c>
      <c r="BI92" s="30">
        <v>0</v>
      </c>
      <c r="BJ92" s="5">
        <v>0</v>
      </c>
    </row>
    <row r="93" spans="1:62">
      <c r="A93" s="1">
        <v>92</v>
      </c>
      <c r="B93" s="31">
        <v>424952600</v>
      </c>
      <c r="C93" s="4">
        <v>413980100</v>
      </c>
      <c r="D93" s="4" t="s">
        <v>138</v>
      </c>
      <c r="E93" s="4" t="s">
        <v>45</v>
      </c>
      <c r="F93" s="25">
        <v>40439</v>
      </c>
      <c r="G93" s="25">
        <v>32162</v>
      </c>
      <c r="H93" s="25">
        <v>1556</v>
      </c>
      <c r="I93" s="25">
        <v>33718</v>
      </c>
      <c r="J93" s="26">
        <v>0.83379905536734344</v>
      </c>
      <c r="K93" s="4" t="s">
        <v>28</v>
      </c>
      <c r="L93" s="27">
        <v>3.8319399018190574</v>
      </c>
      <c r="M93" s="27">
        <v>4.8495153746870105</v>
      </c>
      <c r="N93" s="27">
        <v>3.2685</v>
      </c>
      <c r="O93" s="27">
        <v>0.67398487219167758</v>
      </c>
      <c r="P93" s="27">
        <v>0.22</v>
      </c>
      <c r="Q93" s="28">
        <v>6.119999885559082</v>
      </c>
      <c r="R93" s="28">
        <v>0.51999998092651367</v>
      </c>
      <c r="S93" s="28">
        <v>2.9933333396911621</v>
      </c>
      <c r="T93" s="28">
        <v>2.9710497856140137</v>
      </c>
      <c r="U93" s="28">
        <v>2.7608695030212402</v>
      </c>
      <c r="V93" s="28">
        <v>2.7000000476837158</v>
      </c>
      <c r="W93" s="28">
        <v>2.5555555820465088</v>
      </c>
      <c r="X93" s="28">
        <v>2.5681817531585693</v>
      </c>
      <c r="Y93" s="29">
        <v>100</v>
      </c>
      <c r="Z93" s="29">
        <v>98</v>
      </c>
      <c r="AA93" s="29">
        <v>95</v>
      </c>
      <c r="AB93" s="29">
        <v>100</v>
      </c>
      <c r="AC93" s="29">
        <v>100</v>
      </c>
      <c r="AD93" s="29">
        <v>100</v>
      </c>
      <c r="AE93" s="27">
        <v>5.3297756550642514</v>
      </c>
      <c r="AF93" s="27">
        <v>3.6704935358420419</v>
      </c>
      <c r="AG93" s="27">
        <v>9.0002691909062928</v>
      </c>
      <c r="AH93" s="27">
        <v>1.4752907363910555</v>
      </c>
      <c r="AI93" s="27">
        <v>1.2111103629355497</v>
      </c>
      <c r="AJ93" s="27">
        <v>0.77041650839463927</v>
      </c>
      <c r="AK93" s="27">
        <v>0.92734753799694336</v>
      </c>
      <c r="AL93" s="27">
        <v>1.2134974922723227</v>
      </c>
      <c r="AM93" s="27">
        <v>0.58148248289969096</v>
      </c>
      <c r="AN93" s="27">
        <v>0.4598683974354737</v>
      </c>
      <c r="AO93" s="27">
        <v>1.2031332499690786</v>
      </c>
      <c r="AP93" s="27">
        <v>7.8421467682947545</v>
      </c>
      <c r="AQ93" s="27">
        <v>5</v>
      </c>
      <c r="AR93" s="27">
        <v>2.7700379552362948</v>
      </c>
      <c r="AS93" s="27">
        <v>3.6459855871188114</v>
      </c>
      <c r="AT93" s="27">
        <v>5</v>
      </c>
      <c r="AU93" s="27">
        <v>5</v>
      </c>
      <c r="AV93" s="27">
        <v>5</v>
      </c>
      <c r="AW93" s="27">
        <v>26.416023542355106</v>
      </c>
      <c r="AX93" s="4">
        <v>5</v>
      </c>
      <c r="AY93" s="27">
        <v>48.258439501556154</v>
      </c>
      <c r="AZ93" s="30">
        <v>0</v>
      </c>
      <c r="BA93" s="5">
        <v>0</v>
      </c>
      <c r="BB93" s="4">
        <v>122</v>
      </c>
      <c r="BC93" s="4">
        <v>92</v>
      </c>
      <c r="BD93" s="4" t="s">
        <v>29</v>
      </c>
      <c r="BE93" s="27">
        <v>33.720048666054254</v>
      </c>
      <c r="BF93" s="28">
        <v>14.5383908355019</v>
      </c>
      <c r="BG93" s="27">
        <v>14.5383908355019</v>
      </c>
      <c r="BH93" s="4">
        <v>3</v>
      </c>
      <c r="BI93" s="30">
        <v>2.6102341530390674</v>
      </c>
      <c r="BJ93" s="5">
        <v>88011.88</v>
      </c>
    </row>
    <row r="94" spans="1:62" ht="15">
      <c r="A94" s="1">
        <v>93</v>
      </c>
      <c r="B94" s="22">
        <v>888667900</v>
      </c>
      <c r="C94" s="23">
        <v>406156000</v>
      </c>
      <c r="D94" s="24" t="s">
        <v>139</v>
      </c>
      <c r="E94" s="4" t="s">
        <v>41</v>
      </c>
      <c r="F94" s="25">
        <v>46063</v>
      </c>
      <c r="G94" s="25">
        <v>24754</v>
      </c>
      <c r="H94" s="25">
        <v>835</v>
      </c>
      <c r="I94" s="25">
        <v>25589</v>
      </c>
      <c r="J94" s="26">
        <v>0.55552178538089136</v>
      </c>
      <c r="K94" s="4" t="s">
        <v>28</v>
      </c>
      <c r="L94" s="27">
        <v>3.6569011320124378</v>
      </c>
      <c r="M94" s="27">
        <v>4.6279948845194729</v>
      </c>
      <c r="N94" s="27">
        <v>3.5266999999999999</v>
      </c>
      <c r="O94" s="27">
        <v>0.76203627877738656</v>
      </c>
      <c r="P94" s="27">
        <v>0.47870000000000001</v>
      </c>
      <c r="Q94" s="28">
        <v>7.4000000953674316</v>
      </c>
      <c r="R94" s="28">
        <v>0.80000001192092896</v>
      </c>
      <c r="S94" s="28">
        <v>3.2638888359069824</v>
      </c>
      <c r="T94" s="28">
        <v>3.1919171810150146</v>
      </c>
      <c r="U94" s="28">
        <v>2.8250000476837158</v>
      </c>
      <c r="V94" s="28">
        <v>2.884615421295166</v>
      </c>
      <c r="W94" s="28">
        <v>2.8791666030883789</v>
      </c>
      <c r="X94" s="28">
        <v>2.8333332538604736</v>
      </c>
      <c r="Y94" s="29">
        <v>100</v>
      </c>
      <c r="Z94" s="29">
        <v>95</v>
      </c>
      <c r="AA94" s="29">
        <v>97</v>
      </c>
      <c r="AB94" s="29">
        <v>98</v>
      </c>
      <c r="AC94" s="29">
        <v>98</v>
      </c>
      <c r="AD94" s="29">
        <v>80</v>
      </c>
      <c r="AE94" s="27">
        <v>9.2919656834330162</v>
      </c>
      <c r="AF94" s="27">
        <v>8.7238440914931861</v>
      </c>
      <c r="AG94" s="27">
        <v>18.015809774926204</v>
      </c>
      <c r="AH94" s="27">
        <v>3.3026063887125683</v>
      </c>
      <c r="AI94" s="27">
        <v>4.0046295161120726</v>
      </c>
      <c r="AJ94" s="27">
        <v>1.5066375736167763</v>
      </c>
      <c r="AK94" s="27">
        <v>1.5103046409980552</v>
      </c>
      <c r="AL94" s="27">
        <v>1.3527977091445544</v>
      </c>
      <c r="AM94" s="27">
        <v>0.96147868130389624</v>
      </c>
      <c r="AN94" s="27">
        <v>1.1714284912129875</v>
      </c>
      <c r="AO94" s="27">
        <v>1.6599637030533079</v>
      </c>
      <c r="AP94" s="27">
        <v>15.469846704154218</v>
      </c>
      <c r="AQ94" s="27">
        <v>5</v>
      </c>
      <c r="AR94" s="27">
        <v>0</v>
      </c>
      <c r="AS94" s="27">
        <v>4.1875913522712862</v>
      </c>
      <c r="AT94" s="27">
        <v>1.5938954284864513</v>
      </c>
      <c r="AU94" s="27">
        <v>3.9075078117996926</v>
      </c>
      <c r="AV94" s="27">
        <v>0</v>
      </c>
      <c r="AW94" s="27">
        <v>14.688994592557432</v>
      </c>
      <c r="AX94" s="4">
        <v>0</v>
      </c>
      <c r="AY94" s="27">
        <v>48.174651071637854</v>
      </c>
      <c r="AZ94" s="30">
        <v>0</v>
      </c>
      <c r="BA94" s="5">
        <v>0</v>
      </c>
      <c r="BB94" s="4">
        <v>123</v>
      </c>
      <c r="BC94" s="4">
        <v>93</v>
      </c>
      <c r="BD94" s="4" t="s">
        <v>29</v>
      </c>
      <c r="BE94" s="27">
        <v>50.689432310964911</v>
      </c>
      <c r="BF94" s="28">
        <v>-2.5147812442201101</v>
      </c>
      <c r="BG94" s="27">
        <v>0</v>
      </c>
      <c r="BH94" s="4">
        <v>0</v>
      </c>
      <c r="BI94" s="30">
        <v>0</v>
      </c>
      <c r="BJ94" s="5">
        <v>0</v>
      </c>
    </row>
    <row r="95" spans="1:62" ht="15">
      <c r="A95" s="1">
        <v>94</v>
      </c>
      <c r="B95" s="22">
        <v>772531100</v>
      </c>
      <c r="C95" s="23">
        <v>413523700</v>
      </c>
      <c r="D95" s="24" t="s">
        <v>140</v>
      </c>
      <c r="E95" s="4" t="s">
        <v>37</v>
      </c>
      <c r="F95" s="25">
        <v>29576</v>
      </c>
      <c r="G95" s="25">
        <v>20537</v>
      </c>
      <c r="H95" s="25">
        <v>1749</v>
      </c>
      <c r="I95" s="25">
        <v>22286</v>
      </c>
      <c r="J95" s="26">
        <v>0.75351636461996219</v>
      </c>
      <c r="K95" s="4" t="s">
        <v>28</v>
      </c>
      <c r="L95" s="27">
        <v>3.0145978617512976</v>
      </c>
      <c r="M95" s="27">
        <v>3.8151273385372169</v>
      </c>
      <c r="N95" s="27">
        <v>3.5421999999999998</v>
      </c>
      <c r="O95" s="27">
        <v>0.92846180105698339</v>
      </c>
      <c r="P95" s="27">
        <v>0</v>
      </c>
      <c r="Q95" s="28">
        <v>6.8888888359069824</v>
      </c>
      <c r="R95" s="28">
        <v>0.6428571343421936</v>
      </c>
      <c r="S95" s="28">
        <v>3.2328495979309082</v>
      </c>
      <c r="T95" s="28">
        <v>2.8587300777435303</v>
      </c>
      <c r="U95" s="28">
        <v>2.6363637447357178</v>
      </c>
      <c r="V95" s="28">
        <v>3.3095238208770752</v>
      </c>
      <c r="W95" s="28">
        <v>2.9655172824859619</v>
      </c>
      <c r="X95" s="28">
        <v>2.4545454978942871</v>
      </c>
      <c r="Y95" s="29">
        <v>100</v>
      </c>
      <c r="Z95" s="29">
        <v>98</v>
      </c>
      <c r="AA95" s="29">
        <v>86</v>
      </c>
      <c r="AB95" s="29">
        <v>99</v>
      </c>
      <c r="AC95" s="29">
        <v>99</v>
      </c>
      <c r="AD95" s="29">
        <v>92</v>
      </c>
      <c r="AE95" s="27">
        <v>16.780881197808306</v>
      </c>
      <c r="AF95" s="27">
        <v>0</v>
      </c>
      <c r="AG95" s="27">
        <v>16.780881197808306</v>
      </c>
      <c r="AH95" s="27">
        <v>2.5729490048050452</v>
      </c>
      <c r="AI95" s="27">
        <v>2.4368381242953108</v>
      </c>
      <c r="AJ95" s="27">
        <v>1.4221752685959974</v>
      </c>
      <c r="AK95" s="27">
        <v>0.6308910538190553</v>
      </c>
      <c r="AL95" s="27">
        <v>0.94305414546626964</v>
      </c>
      <c r="AM95" s="27">
        <v>1.836073106202464</v>
      </c>
      <c r="AN95" s="27">
        <v>1.3612974806314486</v>
      </c>
      <c r="AO95" s="27">
        <v>1.0073489461210694</v>
      </c>
      <c r="AP95" s="27">
        <v>12.210627129936661</v>
      </c>
      <c r="AQ95" s="27">
        <v>5</v>
      </c>
      <c r="AR95" s="27">
        <v>2.7700379552362948</v>
      </c>
      <c r="AS95" s="27">
        <v>1.2087596439326715</v>
      </c>
      <c r="AT95" s="27">
        <v>3.2969477142432257</v>
      </c>
      <c r="AU95" s="27">
        <v>4.4537539058998465</v>
      </c>
      <c r="AV95" s="27">
        <v>2.4096958697334721</v>
      </c>
      <c r="AW95" s="27">
        <v>19.139195089045511</v>
      </c>
      <c r="AX95" s="4">
        <v>0</v>
      </c>
      <c r="AY95" s="27">
        <v>48.130703416790482</v>
      </c>
      <c r="AZ95" s="30">
        <v>0</v>
      </c>
      <c r="BA95" s="5">
        <v>0</v>
      </c>
      <c r="BB95" s="4">
        <v>124</v>
      </c>
      <c r="BC95" s="4">
        <v>94</v>
      </c>
      <c r="BD95" s="4" t="s">
        <v>29</v>
      </c>
      <c r="BE95" s="27">
        <v>67.168233013234143</v>
      </c>
      <c r="BF95" s="28">
        <v>-19.037529597994137</v>
      </c>
      <c r="BG95" s="27">
        <v>0</v>
      </c>
      <c r="BH95" s="4">
        <v>0</v>
      </c>
      <c r="BI95" s="30">
        <v>0</v>
      </c>
      <c r="BJ95" s="5">
        <v>0</v>
      </c>
    </row>
    <row r="96" spans="1:62">
      <c r="A96" s="1">
        <v>95</v>
      </c>
      <c r="B96" s="31">
        <v>887667300</v>
      </c>
      <c r="C96" s="4">
        <v>413511300</v>
      </c>
      <c r="D96" s="4" t="s">
        <v>141</v>
      </c>
      <c r="E96" s="4" t="s">
        <v>37</v>
      </c>
      <c r="F96" s="25">
        <v>29836</v>
      </c>
      <c r="G96" s="25">
        <v>14111</v>
      </c>
      <c r="H96" s="25">
        <v>1192</v>
      </c>
      <c r="I96" s="25">
        <v>15303</v>
      </c>
      <c r="J96" s="26">
        <v>0.51290387451400987</v>
      </c>
      <c r="K96" s="4" t="s">
        <v>28</v>
      </c>
      <c r="L96" s="27">
        <v>3.3028695145510061</v>
      </c>
      <c r="M96" s="27">
        <v>4.1799498170095406</v>
      </c>
      <c r="N96" s="27">
        <v>3.2027999999999999</v>
      </c>
      <c r="O96" s="27">
        <v>0.76622929465966116</v>
      </c>
      <c r="P96" s="27">
        <v>0</v>
      </c>
      <c r="Q96" s="28">
        <v>6.6999998092651367</v>
      </c>
      <c r="R96" s="28">
        <v>0.80000001192092896</v>
      </c>
      <c r="S96" s="28">
        <v>3.1248745918273926</v>
      </c>
      <c r="T96" s="28">
        <v>2.952380895614624</v>
      </c>
      <c r="U96" s="28">
        <v>2.75</v>
      </c>
      <c r="V96" s="28">
        <v>3.0694444179534912</v>
      </c>
      <c r="W96" s="28">
        <v>2.6228070259094238</v>
      </c>
      <c r="X96" s="28">
        <v>2</v>
      </c>
      <c r="Y96" s="29">
        <v>100</v>
      </c>
      <c r="Z96" s="29">
        <v>99</v>
      </c>
      <c r="AA96" s="29">
        <v>93</v>
      </c>
      <c r="AB96" s="29">
        <v>100</v>
      </c>
      <c r="AC96" s="29">
        <v>100</v>
      </c>
      <c r="AD96" s="29">
        <v>99</v>
      </c>
      <c r="AE96" s="27">
        <v>9.4806455281027198</v>
      </c>
      <c r="AF96" s="27">
        <v>0</v>
      </c>
      <c r="AG96" s="27">
        <v>9.4806455281027198</v>
      </c>
      <c r="AH96" s="27">
        <v>2.3032928967126103</v>
      </c>
      <c r="AI96" s="27">
        <v>4.0046295161120726</v>
      </c>
      <c r="AJ96" s="27">
        <v>1.1283594891246922</v>
      </c>
      <c r="AK96" s="27">
        <v>0.87807289512567921</v>
      </c>
      <c r="AL96" s="27">
        <v>1.189887461574453</v>
      </c>
      <c r="AM96" s="27">
        <v>1.3419145827735399</v>
      </c>
      <c r="AN96" s="27">
        <v>0.607741741018471</v>
      </c>
      <c r="AO96" s="27">
        <v>0.22421090918461689</v>
      </c>
      <c r="AP96" s="27">
        <v>11.678109491626136</v>
      </c>
      <c r="AQ96" s="27">
        <v>5</v>
      </c>
      <c r="AR96" s="27">
        <v>3.8850189776181479</v>
      </c>
      <c r="AS96" s="27">
        <v>3.1043798219663361</v>
      </c>
      <c r="AT96" s="27">
        <v>5</v>
      </c>
      <c r="AU96" s="27">
        <v>5</v>
      </c>
      <c r="AV96" s="27">
        <v>4.6762119837166836</v>
      </c>
      <c r="AW96" s="27">
        <v>26.665610783301169</v>
      </c>
      <c r="AX96" s="4">
        <v>0</v>
      </c>
      <c r="AY96" s="27">
        <v>47.824365803030027</v>
      </c>
      <c r="AZ96" s="30">
        <v>0</v>
      </c>
      <c r="BA96" s="5">
        <v>0</v>
      </c>
      <c r="BB96" s="4">
        <v>125</v>
      </c>
      <c r="BC96" s="4">
        <v>95</v>
      </c>
      <c r="BD96" s="4" t="s">
        <v>29</v>
      </c>
      <c r="BE96" s="27">
        <v>62.327319469754784</v>
      </c>
      <c r="BF96" s="28">
        <v>-14.502953666612754</v>
      </c>
      <c r="BG96" s="27">
        <v>0</v>
      </c>
      <c r="BH96" s="4">
        <v>0</v>
      </c>
      <c r="BI96" s="30">
        <v>0</v>
      </c>
      <c r="BJ96" s="5">
        <v>0</v>
      </c>
    </row>
    <row r="97" spans="1:62" ht="15">
      <c r="A97" s="1">
        <v>96</v>
      </c>
      <c r="B97" s="22">
        <v>883398200</v>
      </c>
      <c r="C97" s="23">
        <v>413506700</v>
      </c>
      <c r="D97" s="24" t="s">
        <v>142</v>
      </c>
      <c r="E97" s="4" t="s">
        <v>37</v>
      </c>
      <c r="F97" s="25">
        <v>10409</v>
      </c>
      <c r="G97" s="25">
        <v>6189</v>
      </c>
      <c r="H97" s="25">
        <v>699</v>
      </c>
      <c r="I97" s="25">
        <v>6888</v>
      </c>
      <c r="J97" s="26">
        <v>0.66173503698722258</v>
      </c>
      <c r="K97" s="4" t="s">
        <v>28</v>
      </c>
      <c r="L97" s="27">
        <v>3.1291117350646069</v>
      </c>
      <c r="M97" s="27">
        <v>3.9600504854227485</v>
      </c>
      <c r="N97" s="27">
        <v>3.2225000000000001</v>
      </c>
      <c r="O97" s="27">
        <v>0.81375225186200817</v>
      </c>
      <c r="P97" s="27">
        <v>0.58819999999999995</v>
      </c>
      <c r="Q97" s="28">
        <v>6.1428570747375488</v>
      </c>
      <c r="R97" s="28">
        <v>0.52380955219268799</v>
      </c>
      <c r="S97" s="28">
        <v>2.9942176342010498</v>
      </c>
      <c r="T97" s="28">
        <v>2.8665122985839844</v>
      </c>
      <c r="U97" s="28">
        <v>2.970588207244873</v>
      </c>
      <c r="V97" s="28">
        <v>2.9777777194976807</v>
      </c>
      <c r="W97" s="28">
        <v>2.8083333969116211</v>
      </c>
      <c r="X97" s="28">
        <v>2.6333334445953369</v>
      </c>
      <c r="Y97" s="29">
        <v>99</v>
      </c>
      <c r="Z97" s="29">
        <v>97</v>
      </c>
      <c r="AA97" s="29">
        <v>96</v>
      </c>
      <c r="AB97" s="29">
        <v>98</v>
      </c>
      <c r="AC97" s="29">
        <v>72</v>
      </c>
      <c r="AD97" s="29">
        <v>92</v>
      </c>
      <c r="AE97" s="27">
        <v>11.619112072216913</v>
      </c>
      <c r="AF97" s="27">
        <v>10.862776777398867</v>
      </c>
      <c r="AG97" s="27">
        <v>22.481888849615778</v>
      </c>
      <c r="AH97" s="27">
        <v>1.5079214338189408</v>
      </c>
      <c r="AI97" s="27">
        <v>1.249117895504934</v>
      </c>
      <c r="AJ97" s="27">
        <v>0.77282280305560691</v>
      </c>
      <c r="AK97" s="27">
        <v>0.65143143692009786</v>
      </c>
      <c r="AL97" s="27">
        <v>1.6690348829848214</v>
      </c>
      <c r="AM97" s="27">
        <v>1.153235838137767</v>
      </c>
      <c r="AN97" s="27">
        <v>1.0156795223817483</v>
      </c>
      <c r="AO97" s="27">
        <v>1.3153833282808121</v>
      </c>
      <c r="AP97" s="27">
        <v>9.3346271410847272</v>
      </c>
      <c r="AQ97" s="27">
        <v>1.2725240738443562</v>
      </c>
      <c r="AR97" s="27">
        <v>1.6550569328544422</v>
      </c>
      <c r="AS97" s="27">
        <v>3.916788469695049</v>
      </c>
      <c r="AT97" s="27">
        <v>1.5938954284864513</v>
      </c>
      <c r="AU97" s="27">
        <v>0</v>
      </c>
      <c r="AV97" s="27">
        <v>2.4096958697334721</v>
      </c>
      <c r="AW97" s="27">
        <v>10.847960774613771</v>
      </c>
      <c r="AX97" s="4">
        <v>5</v>
      </c>
      <c r="AY97" s="27">
        <v>47.664476765314276</v>
      </c>
      <c r="AZ97" s="30">
        <v>0</v>
      </c>
      <c r="BA97" s="5">
        <v>0</v>
      </c>
      <c r="BB97" s="4">
        <v>126</v>
      </c>
      <c r="BC97" s="4">
        <v>96</v>
      </c>
      <c r="BD97" s="4" t="s">
        <v>29</v>
      </c>
      <c r="BE97" s="27">
        <v>60.446575092942204</v>
      </c>
      <c r="BF97" s="28">
        <v>-12.782098326731877</v>
      </c>
      <c r="BG97" s="27">
        <v>0</v>
      </c>
      <c r="BH97" s="4">
        <v>0</v>
      </c>
      <c r="BI97" s="30">
        <v>0</v>
      </c>
      <c r="BJ97" s="5">
        <v>0</v>
      </c>
    </row>
    <row r="98" spans="1:62" ht="15">
      <c r="A98" s="1">
        <v>97</v>
      </c>
      <c r="B98" s="22">
        <v>553206000</v>
      </c>
      <c r="C98" s="23">
        <v>151027400</v>
      </c>
      <c r="D98" s="24" t="s">
        <v>143</v>
      </c>
      <c r="E98" s="4" t="s">
        <v>37</v>
      </c>
      <c r="F98" s="25">
        <v>29732</v>
      </c>
      <c r="G98" s="25">
        <v>21589</v>
      </c>
      <c r="H98" s="25">
        <v>879</v>
      </c>
      <c r="I98" s="25">
        <v>22468</v>
      </c>
      <c r="J98" s="26">
        <v>0.75568411139512981</v>
      </c>
      <c r="K98" s="4" t="s">
        <v>28</v>
      </c>
      <c r="L98" s="27">
        <v>4.0828380145916547</v>
      </c>
      <c r="M98" s="27">
        <v>5.1670397322044836</v>
      </c>
      <c r="N98" s="27">
        <v>4.6288999999999998</v>
      </c>
      <c r="O98" s="27">
        <v>0.89585144297412045</v>
      </c>
      <c r="P98" s="27">
        <v>0.40300000000000002</v>
      </c>
      <c r="Q98" s="28">
        <v>7.2857141494750977</v>
      </c>
      <c r="R98" s="28">
        <v>0.66666668653488159</v>
      </c>
      <c r="S98" s="28">
        <v>3.0750000476837158</v>
      </c>
      <c r="T98" s="28">
        <v>3.2904760837554932</v>
      </c>
      <c r="U98" s="28">
        <v>2.5416667461395264</v>
      </c>
      <c r="V98" s="28">
        <v>2.9871795177459717</v>
      </c>
      <c r="W98" s="28">
        <v>2.894444465637207</v>
      </c>
      <c r="X98" s="28">
        <v>2.125</v>
      </c>
      <c r="Y98" s="29">
        <v>97</v>
      </c>
      <c r="Z98" s="29">
        <v>99</v>
      </c>
      <c r="AA98" s="29">
        <v>76</v>
      </c>
      <c r="AB98" s="29">
        <v>92</v>
      </c>
      <c r="AC98" s="29">
        <v>100</v>
      </c>
      <c r="AD98" s="29">
        <v>97</v>
      </c>
      <c r="AE98" s="27">
        <v>15.313460737106372</v>
      </c>
      <c r="AF98" s="27">
        <v>7.2451481616022253</v>
      </c>
      <c r="AG98" s="27">
        <v>22.558608898708599</v>
      </c>
      <c r="AH98" s="27">
        <v>3.1394529015731401</v>
      </c>
      <c r="AI98" s="27">
        <v>2.6743825268534538</v>
      </c>
      <c r="AJ98" s="27">
        <v>0.99264356196557091</v>
      </c>
      <c r="AK98" s="27">
        <v>1.7704408748330347</v>
      </c>
      <c r="AL98" s="27">
        <v>0.73735945643741652</v>
      </c>
      <c r="AM98" s="27">
        <v>1.1725876804173436</v>
      </c>
      <c r="AN98" s="27">
        <v>1.2050216527591067</v>
      </c>
      <c r="AO98" s="27">
        <v>0.43957384880353101</v>
      </c>
      <c r="AP98" s="27">
        <v>12.1314625036426</v>
      </c>
      <c r="AQ98" s="27">
        <v>0</v>
      </c>
      <c r="AR98" s="27">
        <v>3.8850189776181479</v>
      </c>
      <c r="AS98" s="27">
        <v>0</v>
      </c>
      <c r="AT98" s="27">
        <v>0</v>
      </c>
      <c r="AU98" s="27">
        <v>5</v>
      </c>
      <c r="AV98" s="27">
        <v>4.0286359511500516</v>
      </c>
      <c r="AW98" s="27">
        <v>12.913654928768199</v>
      </c>
      <c r="AX98" s="4">
        <v>0</v>
      </c>
      <c r="AY98" s="27">
        <v>47.603726331119404</v>
      </c>
      <c r="AZ98" s="30">
        <v>0</v>
      </c>
      <c r="BA98" s="5">
        <v>0</v>
      </c>
      <c r="BB98" s="4">
        <v>127</v>
      </c>
      <c r="BC98" s="4">
        <v>97</v>
      </c>
      <c r="BD98" s="4" t="s">
        <v>29</v>
      </c>
      <c r="BE98" s="27">
        <v>48.693012174901313</v>
      </c>
      <c r="BF98" s="28">
        <v>-1.089285843445893</v>
      </c>
      <c r="BG98" s="27">
        <v>0</v>
      </c>
      <c r="BH98" s="4">
        <v>0</v>
      </c>
      <c r="BI98" s="30">
        <v>0</v>
      </c>
      <c r="BJ98" s="5">
        <v>0</v>
      </c>
    </row>
    <row r="99" spans="1:62" ht="15">
      <c r="A99" s="1">
        <v>98</v>
      </c>
      <c r="B99" s="22">
        <v>414068100</v>
      </c>
      <c r="C99" s="23">
        <v>414068100</v>
      </c>
      <c r="D99" s="24" t="s">
        <v>144</v>
      </c>
      <c r="E99" s="4" t="s">
        <v>45</v>
      </c>
      <c r="F99" s="25">
        <v>25706</v>
      </c>
      <c r="G99" s="25">
        <v>20752</v>
      </c>
      <c r="H99" s="25">
        <v>293</v>
      </c>
      <c r="I99" s="25">
        <v>21045</v>
      </c>
      <c r="J99" s="26">
        <v>0.81868046370497161</v>
      </c>
      <c r="K99" s="4" t="s">
        <v>28</v>
      </c>
      <c r="L99" s="27">
        <v>3.4920246100809447</v>
      </c>
      <c r="M99" s="27">
        <v>4.4193352373125503</v>
      </c>
      <c r="N99" s="27">
        <v>3.4853000000000001</v>
      </c>
      <c r="O99" s="27">
        <v>0.788648023479534</v>
      </c>
      <c r="P99" s="27">
        <v>0.37880000000000003</v>
      </c>
      <c r="Q99" s="28">
        <v>5.9375</v>
      </c>
      <c r="R99" s="28">
        <v>0.5625</v>
      </c>
      <c r="S99" s="28">
        <v>2.8333332538604736</v>
      </c>
      <c r="T99" s="28">
        <v>2.7639455795288086</v>
      </c>
      <c r="U99" s="28">
        <v>2.6666667461395264</v>
      </c>
      <c r="V99" s="28">
        <v>3.2777776718139648</v>
      </c>
      <c r="W99" s="28">
        <v>3.078125</v>
      </c>
      <c r="X99" s="28">
        <v>2.6071429252624512</v>
      </c>
      <c r="Y99" s="29">
        <v>100</v>
      </c>
      <c r="Z99" s="29">
        <v>97</v>
      </c>
      <c r="AA99" s="29">
        <v>90</v>
      </c>
      <c r="AB99" s="29">
        <v>100</v>
      </c>
      <c r="AC99" s="29">
        <v>100</v>
      </c>
      <c r="AD99" s="29">
        <v>90</v>
      </c>
      <c r="AE99" s="27">
        <v>10.489456939790269</v>
      </c>
      <c r="AF99" s="27">
        <v>6.7724342712011527</v>
      </c>
      <c r="AG99" s="27">
        <v>17.261891210991422</v>
      </c>
      <c r="AH99" s="27">
        <v>1.2147557029796725</v>
      </c>
      <c r="AI99" s="27">
        <v>1.6351268063284421</v>
      </c>
      <c r="AJ99" s="27">
        <v>0.33503287999502185</v>
      </c>
      <c r="AK99" s="27">
        <v>0.38071697815547378</v>
      </c>
      <c r="AL99" s="27">
        <v>1.0088763630951185</v>
      </c>
      <c r="AM99" s="27">
        <v>1.7707295992020968</v>
      </c>
      <c r="AN99" s="27">
        <v>1.6089007846734131</v>
      </c>
      <c r="AO99" s="27">
        <v>1.2702595904114018</v>
      </c>
      <c r="AP99" s="27">
        <v>9.2243987048406417</v>
      </c>
      <c r="AQ99" s="27">
        <v>5</v>
      </c>
      <c r="AR99" s="27">
        <v>1.6550569328544422</v>
      </c>
      <c r="AS99" s="27">
        <v>2.2919711742376228</v>
      </c>
      <c r="AT99" s="27">
        <v>5</v>
      </c>
      <c r="AU99" s="27">
        <v>5</v>
      </c>
      <c r="AV99" s="27">
        <v>1.7621198371668401</v>
      </c>
      <c r="AW99" s="27">
        <v>20.709147944258905</v>
      </c>
      <c r="AX99" s="4">
        <v>0</v>
      </c>
      <c r="AY99" s="27">
        <v>47.195437860090969</v>
      </c>
      <c r="AZ99" s="30">
        <v>0</v>
      </c>
      <c r="BA99" s="5">
        <v>0</v>
      </c>
      <c r="BB99" s="4">
        <v>128</v>
      </c>
      <c r="BC99" s="4">
        <v>98</v>
      </c>
      <c r="BD99" s="4" t="s">
        <v>29</v>
      </c>
      <c r="BE99" s="27">
        <v>38.331804255375758</v>
      </c>
      <c r="BF99" s="28">
        <v>8.8636336058352754</v>
      </c>
      <c r="BG99" s="27">
        <v>8.8636336058352754</v>
      </c>
      <c r="BH99" s="4">
        <v>8</v>
      </c>
      <c r="BI99" s="30">
        <v>2.1383917428148669</v>
      </c>
      <c r="BJ99" s="5">
        <v>45002.45</v>
      </c>
    </row>
    <row r="100" spans="1:62" ht="15">
      <c r="A100" s="1">
        <v>99</v>
      </c>
      <c r="B100" s="22">
        <v>882346400</v>
      </c>
      <c r="C100" s="23">
        <v>990008000</v>
      </c>
      <c r="D100" s="24" t="s">
        <v>145</v>
      </c>
      <c r="E100" s="4" t="s">
        <v>52</v>
      </c>
      <c r="F100" s="25">
        <v>25578</v>
      </c>
      <c r="G100" s="25">
        <v>19295</v>
      </c>
      <c r="H100" s="25">
        <v>120</v>
      </c>
      <c r="I100" s="25">
        <v>19415</v>
      </c>
      <c r="J100" s="26">
        <v>0.75905074673547579</v>
      </c>
      <c r="K100" s="4" t="s">
        <v>28</v>
      </c>
      <c r="L100" s="27">
        <v>3.9998120455459634</v>
      </c>
      <c r="M100" s="27">
        <v>5.0619661340527395</v>
      </c>
      <c r="N100" s="27">
        <v>4.1032999999999999</v>
      </c>
      <c r="O100" s="27">
        <v>0.81061387834983267</v>
      </c>
      <c r="P100" s="27">
        <v>0.2059</v>
      </c>
      <c r="Q100" s="28">
        <v>6.9285712242126465</v>
      </c>
      <c r="R100" s="28">
        <v>0.71428573131561279</v>
      </c>
      <c r="S100" s="28">
        <v>3.0790815353393555</v>
      </c>
      <c r="T100" s="28">
        <v>3.2516865730285645</v>
      </c>
      <c r="U100" s="28">
        <v>2.5833332538604736</v>
      </c>
      <c r="V100" s="28">
        <v>2.8888888359069824</v>
      </c>
      <c r="W100" s="28">
        <v>2.8910255432128906</v>
      </c>
      <c r="X100" s="28">
        <v>2.3181817531585693</v>
      </c>
      <c r="Y100" s="29">
        <v>99</v>
      </c>
      <c r="Z100" s="29">
        <v>100</v>
      </c>
      <c r="AA100" s="29">
        <v>90</v>
      </c>
      <c r="AB100" s="29">
        <v>100</v>
      </c>
      <c r="AC100" s="29">
        <v>96</v>
      </c>
      <c r="AD100" s="29">
        <v>96</v>
      </c>
      <c r="AE100" s="27">
        <v>11.477889657750037</v>
      </c>
      <c r="AF100" s="27">
        <v>3.3950693269719947</v>
      </c>
      <c r="AG100" s="27">
        <v>14.872958984722032</v>
      </c>
      <c r="AH100" s="27">
        <v>2.6295991902634501</v>
      </c>
      <c r="AI100" s="27">
        <v>3.1494707373029609</v>
      </c>
      <c r="AJ100" s="27">
        <v>1.0037498866625529</v>
      </c>
      <c r="AK100" s="27">
        <v>1.6680598929812498</v>
      </c>
      <c r="AL100" s="27">
        <v>0.82786474673838351</v>
      </c>
      <c r="AM100" s="27">
        <v>0.97027470557277928</v>
      </c>
      <c r="AN100" s="27">
        <v>1.1975040819636737</v>
      </c>
      <c r="AO100" s="27">
        <v>0.77240737073125043</v>
      </c>
      <c r="AP100" s="27">
        <v>12.218930612216301</v>
      </c>
      <c r="AQ100" s="27">
        <v>1.2725240738443562</v>
      </c>
      <c r="AR100" s="27">
        <v>5</v>
      </c>
      <c r="AS100" s="27">
        <v>2.2919711742376228</v>
      </c>
      <c r="AT100" s="27">
        <v>5</v>
      </c>
      <c r="AU100" s="27">
        <v>2.8150156235993853</v>
      </c>
      <c r="AV100" s="27">
        <v>3.704847934866736</v>
      </c>
      <c r="AW100" s="27">
        <v>20.084358806548103</v>
      </c>
      <c r="AX100" s="4">
        <v>0</v>
      </c>
      <c r="AY100" s="27">
        <v>47.17624840348644</v>
      </c>
      <c r="AZ100" s="30">
        <v>0</v>
      </c>
      <c r="BA100" s="5">
        <v>0</v>
      </c>
      <c r="BB100" s="4">
        <v>129</v>
      </c>
      <c r="BC100" s="4">
        <v>99</v>
      </c>
      <c r="BD100" s="4" t="s">
        <v>29</v>
      </c>
      <c r="BE100" s="27">
        <v>59.658389035872752</v>
      </c>
      <c r="BF100" s="28">
        <v>-12.482140641724385</v>
      </c>
      <c r="BG100" s="27">
        <v>0</v>
      </c>
      <c r="BH100" s="4">
        <v>0</v>
      </c>
      <c r="BI100" s="30">
        <v>0</v>
      </c>
      <c r="BJ100" s="5">
        <v>0</v>
      </c>
    </row>
    <row r="101" spans="1:62">
      <c r="A101" s="1">
        <v>100</v>
      </c>
      <c r="B101" s="31">
        <v>333180600</v>
      </c>
      <c r="C101" s="4">
        <v>88101500</v>
      </c>
      <c r="D101" s="4" t="s">
        <v>146</v>
      </c>
      <c r="E101" s="4" t="s">
        <v>35</v>
      </c>
      <c r="F101" s="25">
        <v>56352</v>
      </c>
      <c r="G101" s="25">
        <v>28623</v>
      </c>
      <c r="H101" s="25">
        <v>1787</v>
      </c>
      <c r="I101" s="25">
        <v>30410</v>
      </c>
      <c r="J101" s="26">
        <v>0.53964366837024413</v>
      </c>
      <c r="K101" s="4" t="s">
        <v>28</v>
      </c>
      <c r="L101" s="27">
        <v>4.2485705616620866</v>
      </c>
      <c r="M101" s="27">
        <v>5.376782722882016</v>
      </c>
      <c r="N101" s="27">
        <v>3.5884999999999998</v>
      </c>
      <c r="O101" s="27">
        <v>0.66740654866494653</v>
      </c>
      <c r="P101" s="27">
        <v>0.55359999999999998</v>
      </c>
      <c r="Q101" s="28">
        <v>6.6896553039550781</v>
      </c>
      <c r="R101" s="28">
        <v>0.62068963050842285</v>
      </c>
      <c r="S101" s="28">
        <v>3.0730705261230469</v>
      </c>
      <c r="T101" s="28">
        <v>3.0512492656707764</v>
      </c>
      <c r="U101" s="28">
        <v>2.440000057220459</v>
      </c>
      <c r="V101" s="28">
        <v>2.7753622531890869</v>
      </c>
      <c r="W101" s="28">
        <v>2.9224138259887695</v>
      </c>
      <c r="X101" s="28">
        <v>2.1296296119689941</v>
      </c>
      <c r="Y101" s="29">
        <v>100</v>
      </c>
      <c r="Z101" s="29">
        <v>99</v>
      </c>
      <c r="AA101" s="29">
        <v>92</v>
      </c>
      <c r="AB101" s="29">
        <v>100</v>
      </c>
      <c r="AC101" s="29">
        <v>96</v>
      </c>
      <c r="AD101" s="29">
        <v>93</v>
      </c>
      <c r="AE101" s="27">
        <v>5.0337603057168643</v>
      </c>
      <c r="AF101" s="27">
        <v>10.186913115916344</v>
      </c>
      <c r="AG101" s="27">
        <v>15.220673421633208</v>
      </c>
      <c r="AH101" s="27">
        <v>2.2885251831421387</v>
      </c>
      <c r="AI101" s="27">
        <v>2.2156761968561391</v>
      </c>
      <c r="AJ101" s="27">
        <v>0.9873930516686682</v>
      </c>
      <c r="AK101" s="27">
        <v>1.1390259365727158</v>
      </c>
      <c r="AL101" s="27">
        <v>0.51652565735392808</v>
      </c>
      <c r="AM101" s="27">
        <v>0.73660147995390668</v>
      </c>
      <c r="AN101" s="27">
        <v>1.2665210436345489</v>
      </c>
      <c r="AO101" s="27">
        <v>0.44755022354703089</v>
      </c>
      <c r="AP101" s="27">
        <v>9.5978187727290774</v>
      </c>
      <c r="AQ101" s="27">
        <v>5</v>
      </c>
      <c r="AR101" s="27">
        <v>3.8850189776181479</v>
      </c>
      <c r="AS101" s="27">
        <v>2.833576939390098</v>
      </c>
      <c r="AT101" s="27">
        <v>5</v>
      </c>
      <c r="AU101" s="27">
        <v>2.8150156235993853</v>
      </c>
      <c r="AV101" s="27">
        <v>2.733483886016788</v>
      </c>
      <c r="AW101" s="27">
        <v>22.267095426624422</v>
      </c>
      <c r="AX101" s="4">
        <v>0</v>
      </c>
      <c r="AY101" s="27">
        <v>47.085587620986708</v>
      </c>
      <c r="AZ101" s="30">
        <v>0</v>
      </c>
      <c r="BA101" s="5">
        <v>0</v>
      </c>
      <c r="BB101" s="4">
        <v>130</v>
      </c>
      <c r="BC101" s="4">
        <v>100</v>
      </c>
      <c r="BD101" s="4" t="s">
        <v>29</v>
      </c>
      <c r="BE101" s="27">
        <v>40.721641580365571</v>
      </c>
      <c r="BF101" s="28">
        <v>6.3639460316190863</v>
      </c>
      <c r="BG101" s="27">
        <v>6.3639460316190863</v>
      </c>
      <c r="BH101" s="4">
        <v>18</v>
      </c>
      <c r="BI101" s="30">
        <v>1.9305487352480146</v>
      </c>
      <c r="BJ101" s="5">
        <v>58707.99</v>
      </c>
    </row>
    <row r="102" spans="1:62" ht="15">
      <c r="A102" s="1">
        <v>101</v>
      </c>
      <c r="B102" s="22">
        <v>999349500</v>
      </c>
      <c r="C102" s="23">
        <v>413984400</v>
      </c>
      <c r="D102" s="24" t="s">
        <v>147</v>
      </c>
      <c r="E102" s="4" t="s">
        <v>148</v>
      </c>
      <c r="F102" s="25">
        <v>36811</v>
      </c>
      <c r="G102" s="25">
        <v>26608</v>
      </c>
      <c r="H102" s="25">
        <v>141</v>
      </c>
      <c r="I102" s="25">
        <v>26749</v>
      </c>
      <c r="J102" s="26">
        <v>0.72665779250767437</v>
      </c>
      <c r="K102" s="4" t="s">
        <v>28</v>
      </c>
      <c r="L102" s="27">
        <v>3.9770930504772597</v>
      </c>
      <c r="M102" s="27">
        <v>5.0332140871245468</v>
      </c>
      <c r="N102" s="27">
        <v>3.5535999999999999</v>
      </c>
      <c r="O102" s="27">
        <v>0.70602997180081328</v>
      </c>
      <c r="P102" s="27">
        <v>0.2326</v>
      </c>
      <c r="Q102" s="28">
        <v>7.875</v>
      </c>
      <c r="R102" s="28">
        <v>0.92000001668930054</v>
      </c>
      <c r="S102" s="28">
        <v>3.4348571300506592</v>
      </c>
      <c r="T102" s="28">
        <v>3.2513606548309326</v>
      </c>
      <c r="U102" s="28">
        <v>3.3199999332427979</v>
      </c>
      <c r="V102" s="28">
        <v>3.4603173732757568</v>
      </c>
      <c r="W102" s="28">
        <v>3.0466666221618652</v>
      </c>
      <c r="X102" s="28">
        <v>3.2799999713897705</v>
      </c>
      <c r="Y102" s="29">
        <v>99</v>
      </c>
      <c r="Z102" s="29">
        <v>94</v>
      </c>
      <c r="AA102" s="29">
        <v>87</v>
      </c>
      <c r="AB102" s="29">
        <v>99</v>
      </c>
      <c r="AC102" s="29">
        <v>99</v>
      </c>
      <c r="AD102" s="29">
        <v>98</v>
      </c>
      <c r="AE102" s="27">
        <v>6.7717602757847652</v>
      </c>
      <c r="AF102" s="27">
        <v>3.9166172969599558</v>
      </c>
      <c r="AG102" s="27">
        <v>10.68837757274472</v>
      </c>
      <c r="AH102" s="27">
        <v>3.9807115592705298</v>
      </c>
      <c r="AI102" s="27">
        <v>5.2018519253781852</v>
      </c>
      <c r="AJ102" s="27">
        <v>1.9718673005828966</v>
      </c>
      <c r="AK102" s="27">
        <v>1.6671996649337288</v>
      </c>
      <c r="AL102" s="27">
        <v>2.4280044109279024</v>
      </c>
      <c r="AM102" s="27">
        <v>2.146453414919129</v>
      </c>
      <c r="AN102" s="27">
        <v>1.5397296970740961</v>
      </c>
      <c r="AO102" s="27">
        <v>2.4295273615896318</v>
      </c>
      <c r="AP102" s="27">
        <v>21.3653453346761</v>
      </c>
      <c r="AQ102" s="27">
        <v>1.2725240738443562</v>
      </c>
      <c r="AR102" s="27">
        <v>0</v>
      </c>
      <c r="AS102" s="27">
        <v>1.4795625265089094</v>
      </c>
      <c r="AT102" s="27">
        <v>3.2969477142432257</v>
      </c>
      <c r="AU102" s="27">
        <v>4.4537539058998465</v>
      </c>
      <c r="AV102" s="27">
        <v>4.352423967433368</v>
      </c>
      <c r="AW102" s="27">
        <v>14.855212187929705</v>
      </c>
      <c r="AX102" s="4">
        <v>0</v>
      </c>
      <c r="AY102" s="27">
        <v>46.908935095350529</v>
      </c>
      <c r="AZ102" s="30">
        <v>0</v>
      </c>
      <c r="BA102" s="5">
        <v>0</v>
      </c>
      <c r="BB102" s="4">
        <v>131</v>
      </c>
      <c r="BC102" s="4">
        <v>101</v>
      </c>
      <c r="BD102" s="4" t="s">
        <v>29</v>
      </c>
      <c r="BE102" s="27">
        <v>39.322418060395691</v>
      </c>
      <c r="BF102" s="28">
        <v>7.5865170327323241</v>
      </c>
      <c r="BG102" s="27">
        <v>7.5865170327323241</v>
      </c>
      <c r="BH102" s="4">
        <v>15</v>
      </c>
      <c r="BI102" s="30">
        <v>2.0322025724940835</v>
      </c>
      <c r="BJ102" s="5">
        <v>54359.39</v>
      </c>
    </row>
    <row r="103" spans="1:62" ht="15">
      <c r="A103" s="1">
        <v>102</v>
      </c>
      <c r="B103" s="22">
        <v>423284400</v>
      </c>
      <c r="C103" s="23">
        <v>856841300</v>
      </c>
      <c r="D103" s="24" t="s">
        <v>149</v>
      </c>
      <c r="E103" s="4" t="s">
        <v>68</v>
      </c>
      <c r="F103" s="25">
        <v>40902</v>
      </c>
      <c r="G103" s="25">
        <v>30024</v>
      </c>
      <c r="H103" s="25">
        <v>1567</v>
      </c>
      <c r="I103" s="25">
        <v>31591</v>
      </c>
      <c r="J103" s="26">
        <v>0.77235831988655812</v>
      </c>
      <c r="K103" s="4" t="s">
        <v>28</v>
      </c>
      <c r="L103" s="27">
        <v>3.6478933495414538</v>
      </c>
      <c r="M103" s="27">
        <v>4.6165950764055363</v>
      </c>
      <c r="N103" s="27">
        <v>3.1709999999999998</v>
      </c>
      <c r="O103" s="27">
        <v>0.68686985700918968</v>
      </c>
      <c r="P103" s="27">
        <v>0.32979999999999998</v>
      </c>
      <c r="Q103" s="28">
        <v>8</v>
      </c>
      <c r="R103" s="28">
        <v>0.80000001192092896</v>
      </c>
      <c r="S103" s="28">
        <v>3.5526785850524902</v>
      </c>
      <c r="T103" s="28">
        <v>3.3632652759552002</v>
      </c>
      <c r="U103" s="28">
        <v>3.2941176891326904</v>
      </c>
      <c r="V103" s="28">
        <v>3.2142856121063232</v>
      </c>
      <c r="W103" s="28">
        <v>3.1333334445953369</v>
      </c>
      <c r="X103" s="28">
        <v>3.1749999523162842</v>
      </c>
      <c r="Y103" s="29">
        <v>100</v>
      </c>
      <c r="Z103" s="29">
        <v>99</v>
      </c>
      <c r="AA103" s="29">
        <v>84</v>
      </c>
      <c r="AB103" s="29">
        <v>100</v>
      </c>
      <c r="AC103" s="29">
        <v>67</v>
      </c>
      <c r="AD103" s="29">
        <v>78</v>
      </c>
      <c r="AE103" s="27">
        <v>5.9095819334561215</v>
      </c>
      <c r="AF103" s="27">
        <v>5.8152863112981512</v>
      </c>
      <c r="AG103" s="27">
        <v>11.724868244754273</v>
      </c>
      <c r="AH103" s="27">
        <v>4.1591603241925208</v>
      </c>
      <c r="AI103" s="27">
        <v>4.0046295161120726</v>
      </c>
      <c r="AJ103" s="27">
        <v>2.2924767072322298</v>
      </c>
      <c r="AK103" s="27">
        <v>1.9625605697182489</v>
      </c>
      <c r="AL103" s="27">
        <v>2.371784676062815</v>
      </c>
      <c r="AM103" s="27">
        <v>1.6400430759413913</v>
      </c>
      <c r="AN103" s="27">
        <v>1.7302938258841014</v>
      </c>
      <c r="AO103" s="27">
        <v>2.2486224594479673</v>
      </c>
      <c r="AP103" s="27">
        <v>20.409571154591347</v>
      </c>
      <c r="AQ103" s="27">
        <v>5</v>
      </c>
      <c r="AR103" s="27">
        <v>3.8850189776181479</v>
      </c>
      <c r="AS103" s="27">
        <v>0.66715387878019616</v>
      </c>
      <c r="AT103" s="27">
        <v>5</v>
      </c>
      <c r="AU103" s="27">
        <v>0</v>
      </c>
      <c r="AV103" s="27">
        <v>0</v>
      </c>
      <c r="AW103" s="27">
        <v>14.552172856398345</v>
      </c>
      <c r="AX103" s="4">
        <v>0</v>
      </c>
      <c r="AY103" s="27">
        <v>46.686612255743967</v>
      </c>
      <c r="AZ103" s="30">
        <v>0</v>
      </c>
      <c r="BA103" s="5">
        <v>0</v>
      </c>
      <c r="BB103" s="4">
        <v>132</v>
      </c>
      <c r="BC103" s="4">
        <v>102</v>
      </c>
      <c r="BD103" s="4" t="s">
        <v>29</v>
      </c>
      <c r="BE103" s="27">
        <v>42.612146844871127</v>
      </c>
      <c r="BF103" s="28">
        <v>4.0744654108728398</v>
      </c>
      <c r="BG103" s="27">
        <v>4.0744654108728398</v>
      </c>
      <c r="BH103" s="4">
        <v>24</v>
      </c>
      <c r="BI103" s="30">
        <v>1.7401839301058619</v>
      </c>
      <c r="BJ103" s="5">
        <v>54974.15</v>
      </c>
    </row>
    <row r="104" spans="1:62" ht="15">
      <c r="A104" s="1">
        <v>103</v>
      </c>
      <c r="B104" s="31">
        <v>271011100</v>
      </c>
      <c r="C104" s="23">
        <v>63607000</v>
      </c>
      <c r="D104" s="24" t="s">
        <v>150</v>
      </c>
      <c r="E104" s="4" t="s">
        <v>55</v>
      </c>
      <c r="F104" s="25">
        <v>29524</v>
      </c>
      <c r="G104" s="25">
        <v>25171</v>
      </c>
      <c r="H104" s="25">
        <v>539</v>
      </c>
      <c r="I104" s="25">
        <v>25710</v>
      </c>
      <c r="J104" s="26">
        <v>0.87081696247120988</v>
      </c>
      <c r="K104" s="4" t="s">
        <v>28</v>
      </c>
      <c r="L104" s="27">
        <v>3.1959335831969864</v>
      </c>
      <c r="M104" s="27">
        <v>4.0446169421485294</v>
      </c>
      <c r="N104" s="27">
        <v>3.0238999999999998</v>
      </c>
      <c r="O104" s="27">
        <v>0.747635695358009</v>
      </c>
      <c r="P104" s="27">
        <v>0.47170000000000001</v>
      </c>
      <c r="Q104" s="28">
        <v>7.3529410362243652</v>
      </c>
      <c r="R104" s="28">
        <v>0.70588237047195435</v>
      </c>
      <c r="S104" s="28">
        <v>3.2222223281860352</v>
      </c>
      <c r="T104" s="28">
        <v>3.3222966194152832</v>
      </c>
      <c r="U104" s="28">
        <v>3.3333332538604736</v>
      </c>
      <c r="V104" s="28">
        <v>2.7948718070983887</v>
      </c>
      <c r="W104" s="28">
        <v>2.9791667461395264</v>
      </c>
      <c r="X104" s="28">
        <v>2.90625</v>
      </c>
      <c r="Y104" s="29">
        <v>99</v>
      </c>
      <c r="Z104" s="29">
        <v>96</v>
      </c>
      <c r="AA104" s="29">
        <v>96</v>
      </c>
      <c r="AB104" s="29">
        <v>100</v>
      </c>
      <c r="AC104" s="29">
        <v>95</v>
      </c>
      <c r="AD104" s="29">
        <v>86</v>
      </c>
      <c r="AE104" s="27">
        <v>8.6439595897267179</v>
      </c>
      <c r="AF104" s="27">
        <v>8.5871086686499005</v>
      </c>
      <c r="AG104" s="27">
        <v>17.231068258376617</v>
      </c>
      <c r="AH104" s="27">
        <v>3.2354253408527986</v>
      </c>
      <c r="AI104" s="27">
        <v>3.0656316413412825</v>
      </c>
      <c r="AJ104" s="27">
        <v>1.3932569137246098</v>
      </c>
      <c r="AK104" s="27">
        <v>1.8544279533717019</v>
      </c>
      <c r="AL104" s="27">
        <v>2.4569661866845958</v>
      </c>
      <c r="AM104" s="27">
        <v>0.77675824573712615</v>
      </c>
      <c r="AN104" s="27">
        <v>1.3913100976494781</v>
      </c>
      <c r="AO104" s="27">
        <v>1.7855922214217437</v>
      </c>
      <c r="AP104" s="27">
        <v>15.959368600783339</v>
      </c>
      <c r="AQ104" s="27">
        <v>1.2725240738443562</v>
      </c>
      <c r="AR104" s="27">
        <v>0.54007591047258996</v>
      </c>
      <c r="AS104" s="27">
        <v>3.916788469695049</v>
      </c>
      <c r="AT104" s="27">
        <v>5</v>
      </c>
      <c r="AU104" s="27">
        <v>2.2687695294992314</v>
      </c>
      <c r="AV104" s="27">
        <v>0.46696777203357609</v>
      </c>
      <c r="AW104" s="27">
        <v>13.465125755544804</v>
      </c>
      <c r="AX104" s="4">
        <v>0</v>
      </c>
      <c r="AY104" s="27">
        <v>46.655562614704763</v>
      </c>
      <c r="AZ104" s="30">
        <v>0</v>
      </c>
      <c r="BA104" s="5">
        <v>0</v>
      </c>
      <c r="BB104" s="4">
        <v>133</v>
      </c>
      <c r="BC104" s="4">
        <v>103</v>
      </c>
      <c r="BD104" s="4" t="s">
        <v>29</v>
      </c>
      <c r="BE104" s="27">
        <v>43.464772396993688</v>
      </c>
      <c r="BF104" s="28">
        <v>3.1907902070465468</v>
      </c>
      <c r="BG104" s="27">
        <v>3.1907902070465468</v>
      </c>
      <c r="BH104" s="4">
        <v>27</v>
      </c>
      <c r="BI104" s="30">
        <v>1.6667084630235012</v>
      </c>
      <c r="BJ104" s="5">
        <v>42851.07</v>
      </c>
    </row>
    <row r="105" spans="1:62" ht="15">
      <c r="A105" s="1">
        <v>104</v>
      </c>
      <c r="B105" s="22">
        <v>414424400</v>
      </c>
      <c r="C105" s="23">
        <v>414424400</v>
      </c>
      <c r="D105" s="24" t="s">
        <v>151</v>
      </c>
      <c r="E105" s="4" t="s">
        <v>68</v>
      </c>
      <c r="F105" s="25">
        <v>46470</v>
      </c>
      <c r="G105" s="25">
        <v>36870</v>
      </c>
      <c r="H105" s="25">
        <v>110</v>
      </c>
      <c r="I105" s="25">
        <v>36980</v>
      </c>
      <c r="J105" s="26">
        <v>0.79578222509145691</v>
      </c>
      <c r="K105" s="4" t="s">
        <v>28</v>
      </c>
      <c r="L105" s="27">
        <v>3.4753224301550771</v>
      </c>
      <c r="M105" s="27">
        <v>4.3981977768051888</v>
      </c>
      <c r="N105" s="27">
        <v>3.2347999999999999</v>
      </c>
      <c r="O105" s="27">
        <v>0.73548306923790263</v>
      </c>
      <c r="P105" s="27">
        <v>0.33910000000000001</v>
      </c>
      <c r="Q105" s="28">
        <v>5.4761905670166016</v>
      </c>
      <c r="R105" s="28">
        <v>0.380952388048172</v>
      </c>
      <c r="S105" s="28">
        <v>2.8116071224212646</v>
      </c>
      <c r="T105" s="28">
        <v>2.5102941989898682</v>
      </c>
      <c r="U105" s="28">
        <v>2.6111111640930176</v>
      </c>
      <c r="V105" s="28">
        <v>3.0555555820465088</v>
      </c>
      <c r="W105" s="28">
        <v>2.702380895614624</v>
      </c>
      <c r="X105" s="28">
        <v>2.7105262279510498</v>
      </c>
      <c r="Y105" s="29">
        <v>100</v>
      </c>
      <c r="Z105" s="29">
        <v>99</v>
      </c>
      <c r="AA105" s="29">
        <v>97</v>
      </c>
      <c r="AB105" s="29">
        <v>100</v>
      </c>
      <c r="AC105" s="29">
        <v>98</v>
      </c>
      <c r="AD105" s="29">
        <v>100</v>
      </c>
      <c r="AE105" s="27">
        <v>8.0971084274490419</v>
      </c>
      <c r="AF105" s="27">
        <v>5.996949087361374</v>
      </c>
      <c r="AG105" s="27">
        <v>14.094057514810416</v>
      </c>
      <c r="AH105" s="27">
        <v>0.55619491447766189</v>
      </c>
      <c r="AI105" s="27">
        <v>0</v>
      </c>
      <c r="AJ105" s="27">
        <v>0.27591289960263943</v>
      </c>
      <c r="AK105" s="27">
        <v>0</v>
      </c>
      <c r="AL105" s="27">
        <v>0.88820212481642868</v>
      </c>
      <c r="AM105" s="27">
        <v>1.313327013159642</v>
      </c>
      <c r="AN105" s="27">
        <v>0.7827097937361378</v>
      </c>
      <c r="AO105" s="27">
        <v>1.4483790462076305</v>
      </c>
      <c r="AP105" s="27">
        <v>5.2647257920001405</v>
      </c>
      <c r="AQ105" s="27">
        <v>5</v>
      </c>
      <c r="AR105" s="27">
        <v>3.8850189776181479</v>
      </c>
      <c r="AS105" s="27">
        <v>4.1875913522712862</v>
      </c>
      <c r="AT105" s="27">
        <v>5</v>
      </c>
      <c r="AU105" s="27">
        <v>3.9075078117996926</v>
      </c>
      <c r="AV105" s="27">
        <v>5</v>
      </c>
      <c r="AW105" s="27">
        <v>26.980118141689129</v>
      </c>
      <c r="AX105" s="4">
        <v>0</v>
      </c>
      <c r="AY105" s="27">
        <v>46.338901448499684</v>
      </c>
      <c r="AZ105" s="30">
        <v>0</v>
      </c>
      <c r="BA105" s="5">
        <v>0</v>
      </c>
      <c r="BB105" s="4">
        <v>134</v>
      </c>
      <c r="BC105" s="4">
        <v>104</v>
      </c>
      <c r="BD105" s="4" t="s">
        <v>29</v>
      </c>
      <c r="BE105" s="27">
        <v>61.439130208499435</v>
      </c>
      <c r="BF105" s="28">
        <v>-15.10022876489279</v>
      </c>
      <c r="BG105" s="27">
        <v>0</v>
      </c>
      <c r="BH105" s="4">
        <v>0</v>
      </c>
      <c r="BI105" s="30">
        <v>0</v>
      </c>
      <c r="BJ105" s="5">
        <v>0</v>
      </c>
    </row>
    <row r="106" spans="1:62" ht="15">
      <c r="A106" s="1">
        <v>105</v>
      </c>
      <c r="B106" s="22">
        <v>424296300</v>
      </c>
      <c r="C106" s="23">
        <v>302437700</v>
      </c>
      <c r="D106" s="24" t="s">
        <v>152</v>
      </c>
      <c r="E106" s="4" t="s">
        <v>68</v>
      </c>
      <c r="F106" s="25">
        <v>48710</v>
      </c>
      <c r="G106" s="25">
        <v>34316</v>
      </c>
      <c r="H106" s="25">
        <v>2386</v>
      </c>
      <c r="I106" s="25">
        <v>36702</v>
      </c>
      <c r="J106" s="26">
        <v>0.75347977827961399</v>
      </c>
      <c r="K106" s="4" t="s">
        <v>28</v>
      </c>
      <c r="L106" s="27">
        <v>3.6135385857828708</v>
      </c>
      <c r="M106" s="27">
        <v>4.5731173707760986</v>
      </c>
      <c r="N106" s="27">
        <v>3.8588</v>
      </c>
      <c r="O106" s="27">
        <v>0.84380077901764572</v>
      </c>
      <c r="P106" s="27">
        <v>0.26750000000000002</v>
      </c>
      <c r="Q106" s="28">
        <v>7.0370368957519531</v>
      </c>
      <c r="R106" s="28">
        <v>0.70370370149612427</v>
      </c>
      <c r="S106" s="28">
        <v>3.3128900527954102</v>
      </c>
      <c r="T106" s="28">
        <v>3.1298215389251709</v>
      </c>
      <c r="U106" s="28">
        <v>2.7916667461395264</v>
      </c>
      <c r="V106" s="28">
        <v>3.0166666507720947</v>
      </c>
      <c r="W106" s="28">
        <v>2.9691357612609863</v>
      </c>
      <c r="X106" s="28">
        <v>2.4347825050354004</v>
      </c>
      <c r="Y106" s="29">
        <v>98</v>
      </c>
      <c r="Z106" s="29">
        <v>99</v>
      </c>
      <c r="AA106" s="29">
        <v>86</v>
      </c>
      <c r="AB106" s="29">
        <v>100</v>
      </c>
      <c r="AC106" s="29">
        <v>90</v>
      </c>
      <c r="AD106" s="29">
        <v>81</v>
      </c>
      <c r="AE106" s="27">
        <v>12.971253727641175</v>
      </c>
      <c r="AF106" s="27">
        <v>4.5983410479929088</v>
      </c>
      <c r="AG106" s="27">
        <v>17.569594775634084</v>
      </c>
      <c r="AH106" s="27">
        <v>2.7844437112444389</v>
      </c>
      <c r="AI106" s="27">
        <v>3.0438953812030323</v>
      </c>
      <c r="AJ106" s="27">
        <v>1.639977049618409</v>
      </c>
      <c r="AK106" s="27">
        <v>1.3464094877276183</v>
      </c>
      <c r="AL106" s="27">
        <v>1.2803932697528206</v>
      </c>
      <c r="AM106" s="27">
        <v>1.2332814256487044</v>
      </c>
      <c r="AN106" s="27">
        <v>1.3692538385088744</v>
      </c>
      <c r="AO106" s="27">
        <v>0.97329921621900994</v>
      </c>
      <c r="AP106" s="27">
        <v>13.670953379922908</v>
      </c>
      <c r="AQ106" s="27">
        <v>0</v>
      </c>
      <c r="AR106" s="27">
        <v>3.8850189776181479</v>
      </c>
      <c r="AS106" s="27">
        <v>1.2087596439326715</v>
      </c>
      <c r="AT106" s="27">
        <v>5</v>
      </c>
      <c r="AU106" s="27">
        <v>0</v>
      </c>
      <c r="AV106" s="27">
        <v>0</v>
      </c>
      <c r="AW106" s="27">
        <v>10.093778621550818</v>
      </c>
      <c r="AX106" s="4">
        <v>5</v>
      </c>
      <c r="AY106" s="27">
        <v>46.334326777107812</v>
      </c>
      <c r="AZ106" s="30">
        <v>0</v>
      </c>
      <c r="BA106" s="5">
        <v>0</v>
      </c>
      <c r="BB106" s="4">
        <v>135</v>
      </c>
      <c r="BC106" s="4">
        <v>105</v>
      </c>
      <c r="BD106" s="4" t="s">
        <v>29</v>
      </c>
      <c r="BE106" s="27">
        <v>52.001400252959584</v>
      </c>
      <c r="BF106" s="28">
        <v>-5.6670734758517725</v>
      </c>
      <c r="BG106" s="27">
        <v>0</v>
      </c>
      <c r="BH106" s="4">
        <v>0</v>
      </c>
      <c r="BI106" s="30">
        <v>0</v>
      </c>
      <c r="BJ106" s="5">
        <v>0</v>
      </c>
    </row>
    <row r="107" spans="1:62" ht="15">
      <c r="A107" s="1">
        <v>106</v>
      </c>
      <c r="B107" s="22">
        <v>567025000</v>
      </c>
      <c r="C107" s="23">
        <v>567013600</v>
      </c>
      <c r="D107" s="24" t="s">
        <v>153</v>
      </c>
      <c r="E107" s="4" t="s">
        <v>37</v>
      </c>
      <c r="F107" s="25">
        <v>28141</v>
      </c>
      <c r="G107" s="25">
        <v>5593</v>
      </c>
      <c r="H107" s="25">
        <v>0</v>
      </c>
      <c r="I107" s="25">
        <v>5593</v>
      </c>
      <c r="J107" s="26">
        <v>0.19874915603567747</v>
      </c>
      <c r="K107" s="4" t="s">
        <v>28</v>
      </c>
      <c r="L107" s="27">
        <v>3.2776942934782616</v>
      </c>
      <c r="M107" s="27">
        <v>4.1480892908057081</v>
      </c>
      <c r="N107" s="27">
        <v>3.9287999999999998</v>
      </c>
      <c r="O107" s="27">
        <v>0.94713486730100871</v>
      </c>
      <c r="P107" s="27">
        <v>0.28399999999999997</v>
      </c>
      <c r="Q107" s="28">
        <v>7.384615421295166</v>
      </c>
      <c r="R107" s="28">
        <v>0.61538463830947876</v>
      </c>
      <c r="S107" s="28">
        <v>3.154761791229248</v>
      </c>
      <c r="T107" s="28">
        <v>2.9541208744049072</v>
      </c>
      <c r="U107" s="28">
        <v>3.4583332538604736</v>
      </c>
      <c r="V107" s="28">
        <v>3.1851851940155029</v>
      </c>
      <c r="W107" s="28">
        <v>3.269230842590332</v>
      </c>
      <c r="X107" s="28">
        <v>2.5</v>
      </c>
      <c r="Y107" s="29">
        <v>97</v>
      </c>
      <c r="Z107" s="29">
        <v>94</v>
      </c>
      <c r="AA107" s="29">
        <v>95</v>
      </c>
      <c r="AB107" s="29">
        <v>100</v>
      </c>
      <c r="AC107" s="29">
        <v>89</v>
      </c>
      <c r="AD107" s="29">
        <v>84</v>
      </c>
      <c r="AE107" s="27">
        <v>17.621143037340971</v>
      </c>
      <c r="AF107" s="27">
        <v>4.9206459732663683</v>
      </c>
      <c r="AG107" s="27">
        <v>22.541789010607339</v>
      </c>
      <c r="AH107" s="27">
        <v>3.2806433800171826</v>
      </c>
      <c r="AI107" s="27">
        <v>2.162749069446293</v>
      </c>
      <c r="AJ107" s="27">
        <v>1.2096869287365206</v>
      </c>
      <c r="AK107" s="27">
        <v>0.88266539277806144</v>
      </c>
      <c r="AL107" s="27">
        <v>2.7284830933422977</v>
      </c>
      <c r="AM107" s="27">
        <v>1.580145311036081</v>
      </c>
      <c r="AN107" s="27">
        <v>2.0291067802455274</v>
      </c>
      <c r="AO107" s="27">
        <v>1.085662667660273</v>
      </c>
      <c r="AP107" s="27">
        <v>14.959142623262236</v>
      </c>
      <c r="AQ107" s="27">
        <v>0</v>
      </c>
      <c r="AR107" s="27">
        <v>0</v>
      </c>
      <c r="AS107" s="27">
        <v>3.6459855871188114</v>
      </c>
      <c r="AT107" s="27">
        <v>5</v>
      </c>
      <c r="AU107" s="27">
        <v>0</v>
      </c>
      <c r="AV107" s="27">
        <v>0</v>
      </c>
      <c r="AW107" s="27">
        <v>8.6459855871188118</v>
      </c>
      <c r="AX107" s="4">
        <v>0</v>
      </c>
      <c r="AY107" s="27">
        <v>46.146917220988385</v>
      </c>
      <c r="AZ107" s="30">
        <v>0</v>
      </c>
      <c r="BA107" s="5">
        <v>0</v>
      </c>
      <c r="BB107" s="4">
        <v>136</v>
      </c>
      <c r="BC107" s="4">
        <v>106</v>
      </c>
      <c r="BD107" s="4" t="s">
        <v>29</v>
      </c>
      <c r="BE107" s="27">
        <v>59.258796385019657</v>
      </c>
      <c r="BF107" s="28">
        <v>-13.111879164031272</v>
      </c>
      <c r="BG107" s="27">
        <v>0</v>
      </c>
      <c r="BH107" s="4">
        <v>0</v>
      </c>
      <c r="BI107" s="30">
        <v>0</v>
      </c>
      <c r="BJ107" s="5">
        <v>0</v>
      </c>
    </row>
    <row r="108" spans="1:62" ht="15">
      <c r="A108" s="1">
        <v>107</v>
      </c>
      <c r="B108" s="22">
        <v>430065300</v>
      </c>
      <c r="C108" s="23">
        <v>420462000</v>
      </c>
      <c r="D108" s="24" t="s">
        <v>154</v>
      </c>
      <c r="E108" s="4" t="s">
        <v>33</v>
      </c>
      <c r="F108" s="25">
        <v>41510</v>
      </c>
      <c r="G108" s="25">
        <v>24002</v>
      </c>
      <c r="H108" s="25">
        <v>1492</v>
      </c>
      <c r="I108" s="25">
        <v>25494</v>
      </c>
      <c r="J108" s="26">
        <v>0.61416526138279937</v>
      </c>
      <c r="K108" s="4" t="s">
        <v>28</v>
      </c>
      <c r="L108" s="27">
        <v>4.1689663756623849</v>
      </c>
      <c r="M108" s="27">
        <v>5.2760395656859069</v>
      </c>
      <c r="N108" s="27">
        <v>3.7867999999999999</v>
      </c>
      <c r="O108" s="27">
        <v>0.71773533023300984</v>
      </c>
      <c r="P108" s="27">
        <v>0.52100000000000002</v>
      </c>
      <c r="Q108" s="28">
        <v>6.8181819915771484</v>
      </c>
      <c r="R108" s="28">
        <v>0.66666668653488159</v>
      </c>
      <c r="S108" s="28">
        <v>3.25</v>
      </c>
      <c r="T108" s="28">
        <v>3.2113757133483887</v>
      </c>
      <c r="U108" s="28">
        <v>2.6578948497772217</v>
      </c>
      <c r="V108" s="28">
        <v>3.1666667461395264</v>
      </c>
      <c r="W108" s="28">
        <v>2.8421051502227783</v>
      </c>
      <c r="X108" s="28">
        <v>2.6111111640930176</v>
      </c>
      <c r="Y108" s="29">
        <v>98</v>
      </c>
      <c r="Z108" s="29">
        <v>95</v>
      </c>
      <c r="AA108" s="29">
        <v>93</v>
      </c>
      <c r="AB108" s="29">
        <v>100</v>
      </c>
      <c r="AC108" s="29">
        <v>96</v>
      </c>
      <c r="AD108" s="29">
        <v>100</v>
      </c>
      <c r="AE108" s="27">
        <v>7.2984850182610419</v>
      </c>
      <c r="AF108" s="27">
        <v>9.5501167181033271</v>
      </c>
      <c r="AG108" s="27">
        <v>16.848601736364369</v>
      </c>
      <c r="AH108" s="27">
        <v>2.4720086124675227</v>
      </c>
      <c r="AI108" s="27">
        <v>2.6743825268534538</v>
      </c>
      <c r="AJ108" s="27">
        <v>1.4688440203193873</v>
      </c>
      <c r="AK108" s="27">
        <v>1.5616634647715786</v>
      </c>
      <c r="AL108" s="27">
        <v>0.98982261776859926</v>
      </c>
      <c r="AM108" s="27">
        <v>1.5420285515508836</v>
      </c>
      <c r="AN108" s="27">
        <v>1.089937289857501</v>
      </c>
      <c r="AO108" s="27">
        <v>1.2770964830486875</v>
      </c>
      <c r="AP108" s="27">
        <v>13.075783566637613</v>
      </c>
      <c r="AQ108" s="27">
        <v>0</v>
      </c>
      <c r="AR108" s="27">
        <v>0</v>
      </c>
      <c r="AS108" s="27">
        <v>3.1043798219663361</v>
      </c>
      <c r="AT108" s="27">
        <v>5</v>
      </c>
      <c r="AU108" s="27">
        <v>2.8150156235993853</v>
      </c>
      <c r="AV108" s="27">
        <v>5</v>
      </c>
      <c r="AW108" s="27">
        <v>15.919395445565723</v>
      </c>
      <c r="AX108" s="4">
        <v>0</v>
      </c>
      <c r="AY108" s="27">
        <v>45.84378074856771</v>
      </c>
      <c r="AZ108" s="30">
        <v>0</v>
      </c>
      <c r="BA108" s="5">
        <v>0</v>
      </c>
      <c r="BB108" s="4">
        <v>137</v>
      </c>
      <c r="BC108" s="4">
        <v>107</v>
      </c>
      <c r="BD108" s="4" t="s">
        <v>29</v>
      </c>
      <c r="BE108" s="27">
        <v>61.074352426635784</v>
      </c>
      <c r="BF108" s="28">
        <v>-15.230571687854166</v>
      </c>
      <c r="BG108" s="27">
        <v>0</v>
      </c>
      <c r="BH108" s="4">
        <v>0</v>
      </c>
      <c r="BI108" s="30">
        <v>0</v>
      </c>
      <c r="BJ108" s="5">
        <v>0</v>
      </c>
    </row>
    <row r="109" spans="1:62" ht="15">
      <c r="A109" s="1">
        <v>108</v>
      </c>
      <c r="B109" s="22">
        <v>414429500</v>
      </c>
      <c r="C109" s="23">
        <v>414429500</v>
      </c>
      <c r="D109" s="24" t="s">
        <v>155</v>
      </c>
      <c r="E109" s="4" t="s">
        <v>35</v>
      </c>
      <c r="F109" s="25">
        <v>52538</v>
      </c>
      <c r="G109" s="25">
        <v>24655</v>
      </c>
      <c r="H109" s="25">
        <v>339</v>
      </c>
      <c r="I109" s="25">
        <v>24994</v>
      </c>
      <c r="J109" s="26">
        <v>0.47573185123148959</v>
      </c>
      <c r="K109" s="4" t="s">
        <v>28</v>
      </c>
      <c r="L109" s="27">
        <v>3.5739178080373737</v>
      </c>
      <c r="M109" s="27">
        <v>4.5229752558795067</v>
      </c>
      <c r="N109" s="27">
        <v>3.2427999999999999</v>
      </c>
      <c r="O109" s="27">
        <v>0.71696169369589602</v>
      </c>
      <c r="P109" s="27">
        <v>0.40589999999999998</v>
      </c>
      <c r="Q109" s="28">
        <v>6.6086955070495605</v>
      </c>
      <c r="R109" s="28">
        <v>0.5</v>
      </c>
      <c r="S109" s="28">
        <v>3.1652381420135498</v>
      </c>
      <c r="T109" s="28">
        <v>2.6896617412567139</v>
      </c>
      <c r="U109" s="28">
        <v>2.7999999523162842</v>
      </c>
      <c r="V109" s="28">
        <v>3.0196077823638916</v>
      </c>
      <c r="W109" s="28">
        <v>2.9479167461395264</v>
      </c>
      <c r="X109" s="28">
        <v>2.2857143878936768</v>
      </c>
      <c r="Y109" s="29">
        <v>100</v>
      </c>
      <c r="Z109" s="29">
        <v>99</v>
      </c>
      <c r="AA109" s="29">
        <v>93</v>
      </c>
      <c r="AB109" s="29">
        <v>100</v>
      </c>
      <c r="AC109" s="29">
        <v>96</v>
      </c>
      <c r="AD109" s="29">
        <v>91</v>
      </c>
      <c r="AE109" s="27">
        <v>7.2636724571470932</v>
      </c>
      <c r="AF109" s="27">
        <v>7.3017956939230144</v>
      </c>
      <c r="AG109" s="27">
        <v>14.565468151070107</v>
      </c>
      <c r="AH109" s="27">
        <v>2.1729477770131402</v>
      </c>
      <c r="AI109" s="27">
        <v>1.0115734929467908</v>
      </c>
      <c r="AJ109" s="27">
        <v>1.2381946110491613</v>
      </c>
      <c r="AK109" s="27">
        <v>0.18465231645979291</v>
      </c>
      <c r="AL109" s="27">
        <v>1.2984941206620537</v>
      </c>
      <c r="AM109" s="27">
        <v>1.2393351946389375</v>
      </c>
      <c r="AN109" s="27">
        <v>1.3225971939326722</v>
      </c>
      <c r="AO109" s="27">
        <v>0.71646923293022402</v>
      </c>
      <c r="AP109" s="27">
        <v>9.184263939632773</v>
      </c>
      <c r="AQ109" s="27">
        <v>5</v>
      </c>
      <c r="AR109" s="27">
        <v>3.8850189776181479</v>
      </c>
      <c r="AS109" s="27">
        <v>3.1043798219663361</v>
      </c>
      <c r="AT109" s="27">
        <v>5</v>
      </c>
      <c r="AU109" s="27">
        <v>2.8150156235993853</v>
      </c>
      <c r="AV109" s="27">
        <v>2.0859078534501561</v>
      </c>
      <c r="AW109" s="27">
        <v>21.890322276634027</v>
      </c>
      <c r="AX109" s="4">
        <v>0</v>
      </c>
      <c r="AY109" s="27">
        <v>45.640054367336901</v>
      </c>
      <c r="AZ109" s="30">
        <v>0</v>
      </c>
      <c r="BA109" s="5">
        <v>0</v>
      </c>
      <c r="BB109" s="4">
        <v>138</v>
      </c>
      <c r="BC109" s="4">
        <v>108</v>
      </c>
      <c r="BD109" s="4" t="s">
        <v>29</v>
      </c>
      <c r="BE109" s="27">
        <v>44.95031047927327</v>
      </c>
      <c r="BF109" s="28">
        <v>0.68974387928560077</v>
      </c>
      <c r="BG109" s="27">
        <v>0.68974387928560077</v>
      </c>
      <c r="BH109" s="4">
        <v>40</v>
      </c>
      <c r="BI109" s="30">
        <v>1.4587524783685526</v>
      </c>
      <c r="BJ109" s="5">
        <v>36460.06</v>
      </c>
    </row>
    <row r="110" spans="1:62">
      <c r="A110" s="1">
        <v>109</v>
      </c>
      <c r="B110" s="31">
        <v>714262500</v>
      </c>
      <c r="C110" s="4">
        <v>714749000</v>
      </c>
      <c r="D110" s="4" t="s">
        <v>156</v>
      </c>
      <c r="E110" s="4" t="s">
        <v>55</v>
      </c>
      <c r="F110" s="25">
        <v>37522</v>
      </c>
      <c r="G110" s="25">
        <v>29310</v>
      </c>
      <c r="H110" s="25">
        <v>510</v>
      </c>
      <c r="I110" s="25">
        <v>29820</v>
      </c>
      <c r="J110" s="26">
        <v>0.79473375619636477</v>
      </c>
      <c r="K110" s="4" t="s">
        <v>28</v>
      </c>
      <c r="L110" s="27">
        <v>3.9471215269552262</v>
      </c>
      <c r="M110" s="27">
        <v>4.9952835955597141</v>
      </c>
      <c r="N110" s="27">
        <v>3.2804000000000002</v>
      </c>
      <c r="O110" s="27">
        <v>0.65669945204230917</v>
      </c>
      <c r="P110" s="27">
        <v>0</v>
      </c>
      <c r="Q110" s="28">
        <v>8.1304349899291992</v>
      </c>
      <c r="R110" s="28">
        <v>0.82608693838119507</v>
      </c>
      <c r="S110" s="28">
        <v>3.4513888359069824</v>
      </c>
      <c r="T110" s="28">
        <v>3.3590226173400879</v>
      </c>
      <c r="U110" s="28">
        <v>3.125</v>
      </c>
      <c r="V110" s="28">
        <v>3.186274528503418</v>
      </c>
      <c r="W110" s="28">
        <v>3.20652174949646</v>
      </c>
      <c r="X110" s="28">
        <v>2.9772727489471436</v>
      </c>
      <c r="Y110" s="29">
        <v>100</v>
      </c>
      <c r="Z110" s="29">
        <v>98</v>
      </c>
      <c r="AA110" s="29">
        <v>89</v>
      </c>
      <c r="AB110" s="29">
        <v>100</v>
      </c>
      <c r="AC110" s="29">
        <v>93</v>
      </c>
      <c r="AD110" s="29">
        <v>100</v>
      </c>
      <c r="AE110" s="27">
        <v>4.551955947149354</v>
      </c>
      <c r="AF110" s="27">
        <v>0</v>
      </c>
      <c r="AG110" s="27">
        <v>4.551955947149354</v>
      </c>
      <c r="AH110" s="27">
        <v>4.3453680270363444</v>
      </c>
      <c r="AI110" s="27">
        <v>4.264894946995951</v>
      </c>
      <c r="AJ110" s="27">
        <v>2.0168524894469684</v>
      </c>
      <c r="AK110" s="27">
        <v>1.9513625023403178</v>
      </c>
      <c r="AL110" s="27">
        <v>2.0044381815475596</v>
      </c>
      <c r="AM110" s="27">
        <v>1.5823875022258003</v>
      </c>
      <c r="AN110" s="27">
        <v>1.891221216215849</v>
      </c>
      <c r="AO110" s="27">
        <v>1.9079575653663274</v>
      </c>
      <c r="AP110" s="27">
        <v>19.964482431175121</v>
      </c>
      <c r="AQ110" s="27">
        <v>5</v>
      </c>
      <c r="AR110" s="27">
        <v>2.7700379552362948</v>
      </c>
      <c r="AS110" s="27">
        <v>2.0211682916613851</v>
      </c>
      <c r="AT110" s="27">
        <v>5</v>
      </c>
      <c r="AU110" s="27">
        <v>1.176277341298924</v>
      </c>
      <c r="AV110" s="27">
        <v>5</v>
      </c>
      <c r="AW110" s="27">
        <v>20.967483588196604</v>
      </c>
      <c r="AX110" s="4">
        <v>0</v>
      </c>
      <c r="AY110" s="27">
        <v>45.483921966521081</v>
      </c>
      <c r="AZ110" s="30">
        <v>0</v>
      </c>
      <c r="BA110" s="5">
        <v>0</v>
      </c>
      <c r="BB110" s="4">
        <v>139</v>
      </c>
      <c r="BC110" s="4">
        <v>109</v>
      </c>
      <c r="BD110" s="4" t="s">
        <v>29</v>
      </c>
      <c r="BE110" s="27">
        <v>36.396138278481338</v>
      </c>
      <c r="BF110" s="28">
        <v>9.0877836709140851</v>
      </c>
      <c r="BG110" s="27">
        <v>9.0877836709140851</v>
      </c>
      <c r="BH110" s="4">
        <v>7</v>
      </c>
      <c r="BI110" s="30">
        <v>2.1570292814228242</v>
      </c>
      <c r="BJ110" s="5">
        <v>64322.61</v>
      </c>
    </row>
    <row r="111" spans="1:62" ht="15">
      <c r="A111" s="1">
        <v>110</v>
      </c>
      <c r="B111" s="22">
        <v>501017900</v>
      </c>
      <c r="C111" s="23">
        <v>502486200</v>
      </c>
      <c r="D111" s="24" t="s">
        <v>157</v>
      </c>
      <c r="E111" s="4" t="s">
        <v>43</v>
      </c>
      <c r="F111" s="25">
        <v>30464</v>
      </c>
      <c r="G111" s="25">
        <v>20150</v>
      </c>
      <c r="H111" s="25">
        <v>0</v>
      </c>
      <c r="I111" s="25">
        <v>20150</v>
      </c>
      <c r="J111" s="26">
        <v>0.66143644957983194</v>
      </c>
      <c r="K111" s="4" t="s">
        <v>28</v>
      </c>
      <c r="L111" s="27">
        <v>3.5381970585337017</v>
      </c>
      <c r="M111" s="27">
        <v>4.4777688256243851</v>
      </c>
      <c r="N111" s="27">
        <v>3.1497999999999999</v>
      </c>
      <c r="O111" s="27">
        <v>0.70343068672393738</v>
      </c>
      <c r="P111" s="27">
        <v>0.28789999999999999</v>
      </c>
      <c r="Q111" s="28">
        <v>7.2380952835083008</v>
      </c>
      <c r="R111" s="28">
        <v>0.76190477609634399</v>
      </c>
      <c r="S111" s="28">
        <v>3.3412697315216064</v>
      </c>
      <c r="T111" s="28">
        <v>3.1714518070220947</v>
      </c>
      <c r="U111" s="28">
        <v>2.9166667461395264</v>
      </c>
      <c r="V111" s="28">
        <v>3.2395832538604736</v>
      </c>
      <c r="W111" s="28">
        <v>3.297619104385376</v>
      </c>
      <c r="X111" s="28">
        <v>2.8499999046325684</v>
      </c>
      <c r="Y111" s="29">
        <v>98</v>
      </c>
      <c r="Z111" s="29">
        <v>96</v>
      </c>
      <c r="AA111" s="29">
        <v>94</v>
      </c>
      <c r="AB111" s="29">
        <v>100</v>
      </c>
      <c r="AC111" s="29">
        <v>96</v>
      </c>
      <c r="AD111" s="29">
        <v>100</v>
      </c>
      <c r="AE111" s="27">
        <v>6.654796086206936</v>
      </c>
      <c r="AF111" s="27">
        <v>4.9968271374219126</v>
      </c>
      <c r="AG111" s="27">
        <v>11.65162322362885</v>
      </c>
      <c r="AH111" s="27">
        <v>3.0714726790230547</v>
      </c>
      <c r="AI111" s="27">
        <v>3.6245589477524671</v>
      </c>
      <c r="AJ111" s="27">
        <v>1.717202305045471</v>
      </c>
      <c r="AK111" s="27">
        <v>1.4562883607178159</v>
      </c>
      <c r="AL111" s="27">
        <v>1.551910176410523</v>
      </c>
      <c r="AM111" s="27">
        <v>1.6921135373938632</v>
      </c>
      <c r="AN111" s="27">
        <v>2.0915272570266583</v>
      </c>
      <c r="AO111" s="27">
        <v>1.6886787342843492</v>
      </c>
      <c r="AP111" s="27">
        <v>16.893751997654203</v>
      </c>
      <c r="AQ111" s="27">
        <v>0</v>
      </c>
      <c r="AR111" s="27">
        <v>0.54007591047258996</v>
      </c>
      <c r="AS111" s="27">
        <v>3.3751827045425737</v>
      </c>
      <c r="AT111" s="27">
        <v>5</v>
      </c>
      <c r="AU111" s="27">
        <v>2.8150156235993853</v>
      </c>
      <c r="AV111" s="27">
        <v>5</v>
      </c>
      <c r="AW111" s="27">
        <v>16.730274238614548</v>
      </c>
      <c r="AX111" s="4">
        <v>0</v>
      </c>
      <c r="AY111" s="27">
        <v>45.2756494598976</v>
      </c>
      <c r="AZ111" s="30">
        <v>0</v>
      </c>
      <c r="BA111" s="5">
        <v>0</v>
      </c>
      <c r="BB111" s="4">
        <v>140</v>
      </c>
      <c r="BC111" s="4">
        <v>110</v>
      </c>
      <c r="BD111" s="4" t="s">
        <v>29</v>
      </c>
      <c r="BE111" s="27">
        <v>44.254984116525549</v>
      </c>
      <c r="BF111" s="28">
        <v>1.0206653335859599</v>
      </c>
      <c r="BG111" s="27">
        <v>1.0206653335859599</v>
      </c>
      <c r="BH111" s="4">
        <v>36</v>
      </c>
      <c r="BI111" s="30">
        <v>1.4862678010991344</v>
      </c>
      <c r="BJ111" s="5">
        <v>29948.3</v>
      </c>
    </row>
    <row r="112" spans="1:62" ht="15">
      <c r="A112" s="1">
        <v>111</v>
      </c>
      <c r="B112" s="31">
        <v>209215800</v>
      </c>
      <c r="C112" s="23">
        <v>778179200</v>
      </c>
      <c r="D112" s="24" t="s">
        <v>158</v>
      </c>
      <c r="E112" s="4" t="s">
        <v>43</v>
      </c>
      <c r="F112" s="25">
        <v>28060</v>
      </c>
      <c r="G112" s="25">
        <v>19135</v>
      </c>
      <c r="H112" s="25">
        <v>0</v>
      </c>
      <c r="I112" s="25">
        <v>19135</v>
      </c>
      <c r="J112" s="26">
        <v>0.68193157519600855</v>
      </c>
      <c r="K112" s="4" t="s">
        <v>28</v>
      </c>
      <c r="L112" s="27">
        <v>3.6652533916027674</v>
      </c>
      <c r="M112" s="27">
        <v>4.6385650949962747</v>
      </c>
      <c r="N112" s="27">
        <v>3.0457000000000001</v>
      </c>
      <c r="O112" s="27">
        <v>0.65660391470747403</v>
      </c>
      <c r="P112" s="27">
        <v>0.28570000000000001</v>
      </c>
      <c r="Q112" s="28">
        <v>8.7222223281860352</v>
      </c>
      <c r="R112" s="28">
        <v>0.89473682641983032</v>
      </c>
      <c r="S112" s="28">
        <v>3.6403062343597412</v>
      </c>
      <c r="T112" s="28">
        <v>3.5910713672637939</v>
      </c>
      <c r="U112" s="28">
        <v>3.34375</v>
      </c>
      <c r="V112" s="28">
        <v>3.6111111640930176</v>
      </c>
      <c r="W112" s="28">
        <v>3.4249999523162842</v>
      </c>
      <c r="X112" s="28">
        <v>3.3888888359069824</v>
      </c>
      <c r="Y112" s="29">
        <v>99</v>
      </c>
      <c r="Z112" s="29">
        <v>96</v>
      </c>
      <c r="AA112" s="29">
        <v>81</v>
      </c>
      <c r="AB112" s="29">
        <v>100</v>
      </c>
      <c r="AC112" s="29">
        <v>83</v>
      </c>
      <c r="AD112" s="29">
        <v>96</v>
      </c>
      <c r="AE112" s="27">
        <v>4.5476569008297218</v>
      </c>
      <c r="AF112" s="27">
        <v>4.9538531473854519</v>
      </c>
      <c r="AG112" s="27">
        <v>9.5015100482151738</v>
      </c>
      <c r="AH112" s="27">
        <v>5.1901977839035824</v>
      </c>
      <c r="AI112" s="27">
        <v>4.9498047893922772</v>
      </c>
      <c r="AJ112" s="27">
        <v>2.5309243537159456</v>
      </c>
      <c r="AK112" s="27">
        <v>2.563831657259958</v>
      </c>
      <c r="AL112" s="27">
        <v>2.4795927681985379</v>
      </c>
      <c r="AM112" s="27">
        <v>2.4568342143758222</v>
      </c>
      <c r="AN112" s="27">
        <v>2.3716139110823895</v>
      </c>
      <c r="AO112" s="27">
        <v>2.6171323692231714</v>
      </c>
      <c r="AP112" s="27">
        <v>25.159931847151682</v>
      </c>
      <c r="AQ112" s="27">
        <v>1.2725240738443562</v>
      </c>
      <c r="AR112" s="27">
        <v>0.54007591047258996</v>
      </c>
      <c r="AS112" s="27">
        <v>0</v>
      </c>
      <c r="AT112" s="27">
        <v>5</v>
      </c>
      <c r="AU112" s="27">
        <v>0</v>
      </c>
      <c r="AV112" s="27">
        <v>3.704847934866736</v>
      </c>
      <c r="AW112" s="27">
        <v>10.517447919183683</v>
      </c>
      <c r="AX112" s="4">
        <v>0</v>
      </c>
      <c r="AY112" s="27">
        <v>45.178889814550537</v>
      </c>
      <c r="AZ112" s="30">
        <v>0</v>
      </c>
      <c r="BA112" s="5">
        <v>0</v>
      </c>
      <c r="BB112" s="4">
        <v>141</v>
      </c>
      <c r="BC112" s="4">
        <v>111</v>
      </c>
      <c r="BD112" s="4" t="s">
        <v>29</v>
      </c>
      <c r="BE112" s="27">
        <v>38.738555500738741</v>
      </c>
      <c r="BF112" s="28">
        <v>6.4403343142598217</v>
      </c>
      <c r="BG112" s="27">
        <v>6.4403343142598217</v>
      </c>
      <c r="BH112" s="4">
        <v>16</v>
      </c>
      <c r="BI112" s="30">
        <v>1.9369002371599668</v>
      </c>
      <c r="BJ112" s="5">
        <v>37062.589999999997</v>
      </c>
    </row>
    <row r="113" spans="1:62">
      <c r="A113" s="1">
        <v>112</v>
      </c>
      <c r="B113" s="31">
        <v>842825500</v>
      </c>
      <c r="C113" s="4">
        <v>842825500</v>
      </c>
      <c r="D113" s="4" t="s">
        <v>159</v>
      </c>
      <c r="E113" s="4" t="s">
        <v>68</v>
      </c>
      <c r="F113" s="25">
        <v>48506</v>
      </c>
      <c r="G113" s="25">
        <v>32040</v>
      </c>
      <c r="H113" s="25">
        <v>748</v>
      </c>
      <c r="I113" s="25">
        <v>32788</v>
      </c>
      <c r="J113" s="26">
        <v>0.6759576134911145</v>
      </c>
      <c r="K113" s="4" t="s">
        <v>28</v>
      </c>
      <c r="L113" s="27">
        <v>3.8731301087680765</v>
      </c>
      <c r="M113" s="27">
        <v>4.9016436822815486</v>
      </c>
      <c r="N113" s="27">
        <v>4.7430000000000003</v>
      </c>
      <c r="O113" s="27">
        <v>0.96763459513489058</v>
      </c>
      <c r="P113" s="27">
        <v>0.4375</v>
      </c>
      <c r="Q113" s="28">
        <v>6.838709831237793</v>
      </c>
      <c r="R113" s="28">
        <v>0.5</v>
      </c>
      <c r="S113" s="28">
        <v>3.2319624423980713</v>
      </c>
      <c r="T113" s="28">
        <v>2.9886190891265869</v>
      </c>
      <c r="U113" s="28">
        <v>2.5652174949645996</v>
      </c>
      <c r="V113" s="28">
        <v>2.9275362491607666</v>
      </c>
      <c r="W113" s="28">
        <v>2.9310345649719238</v>
      </c>
      <c r="X113" s="28">
        <v>2.365384578704834</v>
      </c>
      <c r="Y113" s="29">
        <v>97</v>
      </c>
      <c r="Z113" s="29">
        <v>97</v>
      </c>
      <c r="AA113" s="29">
        <v>83</v>
      </c>
      <c r="AB113" s="29">
        <v>98</v>
      </c>
      <c r="AC113" s="29">
        <v>81</v>
      </c>
      <c r="AD113" s="29">
        <v>80</v>
      </c>
      <c r="AE113" s="27">
        <v>18.543602091173547</v>
      </c>
      <c r="AF113" s="27">
        <v>7.919058459901275</v>
      </c>
      <c r="AG113" s="27">
        <v>26.462660551074823</v>
      </c>
      <c r="AH113" s="27">
        <v>2.5013139535391922</v>
      </c>
      <c r="AI113" s="27">
        <v>1.0115734929467908</v>
      </c>
      <c r="AJ113" s="27">
        <v>1.4197611886732524</v>
      </c>
      <c r="AK113" s="27">
        <v>0.97371993379054422</v>
      </c>
      <c r="AL113" s="27">
        <v>0.78851486820106775</v>
      </c>
      <c r="AM113" s="27">
        <v>1.0498231734349563</v>
      </c>
      <c r="AN113" s="27">
        <v>1.2854764358814992</v>
      </c>
      <c r="AO113" s="27">
        <v>0.85373328487494904</v>
      </c>
      <c r="AP113" s="27">
        <v>9.8839163313422524</v>
      </c>
      <c r="AQ113" s="27">
        <v>0</v>
      </c>
      <c r="AR113" s="27">
        <v>1.6550569328544422</v>
      </c>
      <c r="AS113" s="27">
        <v>0.39635099620395842</v>
      </c>
      <c r="AT113" s="27">
        <v>1.5938954284864513</v>
      </c>
      <c r="AU113" s="27">
        <v>0</v>
      </c>
      <c r="AV113" s="27">
        <v>0</v>
      </c>
      <c r="AW113" s="27">
        <v>3.6453033575448517</v>
      </c>
      <c r="AX113" s="4">
        <v>5</v>
      </c>
      <c r="AY113" s="27">
        <v>44.99188023996193</v>
      </c>
      <c r="AZ113" s="30">
        <v>0</v>
      </c>
      <c r="BA113" s="5">
        <v>0</v>
      </c>
      <c r="BB113" s="4">
        <v>142</v>
      </c>
      <c r="BC113" s="4">
        <v>112</v>
      </c>
      <c r="BD113" s="4" t="s">
        <v>29</v>
      </c>
      <c r="BE113" s="27">
        <v>43.701655703539657</v>
      </c>
      <c r="BF113" s="28">
        <v>1.2902245364222722</v>
      </c>
      <c r="BG113" s="27">
        <v>1.2902245364222722</v>
      </c>
      <c r="BH113" s="4">
        <v>34</v>
      </c>
      <c r="BI113" s="30">
        <v>1.5086810002575892</v>
      </c>
      <c r="BJ113" s="5">
        <v>49466.63</v>
      </c>
    </row>
    <row r="114" spans="1:62" ht="15">
      <c r="A114" s="1">
        <v>113</v>
      </c>
      <c r="B114" s="22">
        <v>547057900</v>
      </c>
      <c r="C114" s="23">
        <v>413973900</v>
      </c>
      <c r="D114" s="24" t="s">
        <v>160</v>
      </c>
      <c r="E114" s="4" t="s">
        <v>52</v>
      </c>
      <c r="F114" s="25">
        <v>41896</v>
      </c>
      <c r="G114" s="25">
        <v>20883</v>
      </c>
      <c r="H114" s="25">
        <v>2848</v>
      </c>
      <c r="I114" s="25">
        <v>23731</v>
      </c>
      <c r="J114" s="26">
        <v>0.56642638915409582</v>
      </c>
      <c r="K114" s="4" t="s">
        <v>28</v>
      </c>
      <c r="L114" s="27">
        <v>4.0383556858855494</v>
      </c>
      <c r="M114" s="27">
        <v>5.1107450766281435</v>
      </c>
      <c r="N114" s="27">
        <v>3.6741000000000001</v>
      </c>
      <c r="O114" s="27">
        <v>0.71889713631031238</v>
      </c>
      <c r="P114" s="27">
        <v>0.17649999999999999</v>
      </c>
      <c r="Q114" s="28">
        <v>6.4375</v>
      </c>
      <c r="R114" s="28">
        <v>0.6875</v>
      </c>
      <c r="S114" s="28">
        <v>3.039806604385376</v>
      </c>
      <c r="T114" s="28">
        <v>2.8265023231506348</v>
      </c>
      <c r="U114" s="28">
        <v>2.53125</v>
      </c>
      <c r="V114" s="28">
        <v>3.0757575035095215</v>
      </c>
      <c r="W114" s="28">
        <v>2.6614582538604736</v>
      </c>
      <c r="X114" s="28">
        <v>2.9666666984558105</v>
      </c>
      <c r="Y114" s="29">
        <v>100</v>
      </c>
      <c r="Z114" s="29">
        <v>100</v>
      </c>
      <c r="AA114" s="29">
        <v>87</v>
      </c>
      <c r="AB114" s="29">
        <v>100</v>
      </c>
      <c r="AC114" s="29">
        <v>95</v>
      </c>
      <c r="AD114" s="29">
        <v>100</v>
      </c>
      <c r="AE114" s="27">
        <v>7.350764665263676</v>
      </c>
      <c r="AF114" s="27">
        <v>2.8207805510301949</v>
      </c>
      <c r="AG114" s="27">
        <v>10.171545216293872</v>
      </c>
      <c r="AH114" s="27">
        <v>1.9285507626676357</v>
      </c>
      <c r="AI114" s="27">
        <v>2.8822334330917445</v>
      </c>
      <c r="AJ114" s="27">
        <v>0.8968770568443063</v>
      </c>
      <c r="AK114" s="27">
        <v>0.54582916218224209</v>
      </c>
      <c r="AL114" s="27">
        <v>0.71473287492347448</v>
      </c>
      <c r="AM114" s="27">
        <v>1.3549088879853093</v>
      </c>
      <c r="AN114" s="27">
        <v>0.69272856037004882</v>
      </c>
      <c r="AO114" s="27">
        <v>1.889684363673847</v>
      </c>
      <c r="AP114" s="27">
        <v>10.90554510173861</v>
      </c>
      <c r="AQ114" s="27">
        <v>5</v>
      </c>
      <c r="AR114" s="27">
        <v>5</v>
      </c>
      <c r="AS114" s="27">
        <v>1.4795625265089094</v>
      </c>
      <c r="AT114" s="27">
        <v>5</v>
      </c>
      <c r="AU114" s="27">
        <v>2.2687695294992314</v>
      </c>
      <c r="AV114" s="27">
        <v>5</v>
      </c>
      <c r="AW114" s="27">
        <v>23.748332056008138</v>
      </c>
      <c r="AX114" s="4">
        <v>0</v>
      </c>
      <c r="AY114" s="27">
        <v>44.82542237404062</v>
      </c>
      <c r="AZ114" s="30">
        <v>0</v>
      </c>
      <c r="BA114" s="5">
        <v>0</v>
      </c>
      <c r="BB114" s="4">
        <v>143</v>
      </c>
      <c r="BC114" s="4">
        <v>113</v>
      </c>
      <c r="BD114" s="4" t="s">
        <v>29</v>
      </c>
      <c r="BE114" s="27">
        <v>46.132037309703662</v>
      </c>
      <c r="BF114" s="28">
        <v>-1.3066149478956532</v>
      </c>
      <c r="BG114" s="27">
        <v>0</v>
      </c>
      <c r="BH114" s="4">
        <v>0</v>
      </c>
      <c r="BI114" s="30">
        <v>0</v>
      </c>
      <c r="BJ114" s="5">
        <v>0</v>
      </c>
    </row>
    <row r="115" spans="1:62">
      <c r="A115" s="1">
        <v>114</v>
      </c>
      <c r="B115" s="31">
        <v>370018600</v>
      </c>
      <c r="C115" s="4">
        <v>413982800</v>
      </c>
      <c r="D115" s="4" t="s">
        <v>161</v>
      </c>
      <c r="E115" s="4" t="s">
        <v>37</v>
      </c>
      <c r="F115" s="25">
        <v>46371</v>
      </c>
      <c r="G115" s="25">
        <v>25917</v>
      </c>
      <c r="H115" s="25">
        <v>749</v>
      </c>
      <c r="I115" s="25">
        <v>26666</v>
      </c>
      <c r="J115" s="26">
        <v>0.5750576869163917</v>
      </c>
      <c r="K115" s="4" t="s">
        <v>28</v>
      </c>
      <c r="L115" s="27">
        <v>4.0924160203882529</v>
      </c>
      <c r="M115" s="27">
        <v>5.1791611870183747</v>
      </c>
      <c r="N115" s="27">
        <v>3.2315999999999998</v>
      </c>
      <c r="O115" s="27">
        <v>0.62396204391167454</v>
      </c>
      <c r="P115" s="27">
        <v>0.39079999999999998</v>
      </c>
      <c r="Q115" s="28">
        <v>7.3529410362243652</v>
      </c>
      <c r="R115" s="28">
        <v>0.66666668653488159</v>
      </c>
      <c r="S115" s="28">
        <v>3.0829365253448486</v>
      </c>
      <c r="T115" s="28">
        <v>3.211904764175415</v>
      </c>
      <c r="U115" s="28">
        <v>2.84375</v>
      </c>
      <c r="V115" s="28">
        <v>3.0555555820465088</v>
      </c>
      <c r="W115" s="28">
        <v>3.0370371341705322</v>
      </c>
      <c r="X115" s="28">
        <v>2.7333333492279053</v>
      </c>
      <c r="Y115" s="29">
        <v>100</v>
      </c>
      <c r="Z115" s="29">
        <v>99</v>
      </c>
      <c r="AA115" s="29">
        <v>87</v>
      </c>
      <c r="AB115" s="29">
        <v>98</v>
      </c>
      <c r="AC115" s="29">
        <v>97</v>
      </c>
      <c r="AD115" s="29">
        <v>99</v>
      </c>
      <c r="AE115" s="27">
        <v>3.0788184121620166</v>
      </c>
      <c r="AF115" s="27">
        <v>7.0068378532182125</v>
      </c>
      <c r="AG115" s="27">
        <v>10.08565626538023</v>
      </c>
      <c r="AH115" s="27">
        <v>3.2354253408527986</v>
      </c>
      <c r="AI115" s="27">
        <v>2.6743825268534538</v>
      </c>
      <c r="AJ115" s="27">
        <v>1.0142398781355073</v>
      </c>
      <c r="AK115" s="27">
        <v>1.5630598408048257</v>
      </c>
      <c r="AL115" s="27">
        <v>1.3935251415677297</v>
      </c>
      <c r="AM115" s="27">
        <v>1.313327013159642</v>
      </c>
      <c r="AN115" s="27">
        <v>1.5185562544759967</v>
      </c>
      <c r="AO115" s="27">
        <v>1.48767351566706</v>
      </c>
      <c r="AP115" s="27">
        <v>14.200189511517014</v>
      </c>
      <c r="AQ115" s="27">
        <v>5</v>
      </c>
      <c r="AR115" s="27">
        <v>3.8850189776181479</v>
      </c>
      <c r="AS115" s="27">
        <v>1.4795625265089094</v>
      </c>
      <c r="AT115" s="27">
        <v>1.5938954284864513</v>
      </c>
      <c r="AU115" s="27">
        <v>3.3612617176995392</v>
      </c>
      <c r="AV115" s="27">
        <v>4.6762119837166836</v>
      </c>
      <c r="AW115" s="27">
        <v>19.995950634029732</v>
      </c>
      <c r="AX115" s="4">
        <v>0</v>
      </c>
      <c r="AY115" s="27">
        <v>44.281796410926972</v>
      </c>
      <c r="AZ115" s="30">
        <v>0</v>
      </c>
      <c r="BA115" s="5">
        <v>0</v>
      </c>
      <c r="BB115" s="4">
        <v>144</v>
      </c>
      <c r="BC115" s="4">
        <v>114</v>
      </c>
      <c r="BD115" s="4" t="s">
        <v>29</v>
      </c>
      <c r="BE115" s="27">
        <v>41.085705613753063</v>
      </c>
      <c r="BF115" s="28">
        <v>3.1960907899463535</v>
      </c>
      <c r="BG115" s="27">
        <v>3.1960907899463535</v>
      </c>
      <c r="BH115" s="4">
        <v>26</v>
      </c>
      <c r="BI115" s="30">
        <v>1.6671491937384579</v>
      </c>
      <c r="BJ115" s="5">
        <v>44456.2</v>
      </c>
    </row>
    <row r="116" spans="1:62" ht="15">
      <c r="A116" s="1">
        <v>115</v>
      </c>
      <c r="B116" s="31">
        <v>425080000</v>
      </c>
      <c r="C116" s="23">
        <v>412988100</v>
      </c>
      <c r="D116" s="24" t="s">
        <v>162</v>
      </c>
      <c r="E116" s="4" t="s">
        <v>65</v>
      </c>
      <c r="F116" s="25">
        <v>39815</v>
      </c>
      <c r="G116" s="25">
        <v>30803</v>
      </c>
      <c r="H116" s="25">
        <v>175</v>
      </c>
      <c r="I116" s="25">
        <v>30978</v>
      </c>
      <c r="J116" s="26">
        <v>0.77804847419314327</v>
      </c>
      <c r="K116" s="4" t="s">
        <v>28</v>
      </c>
      <c r="L116" s="27">
        <v>3.1782178207445826</v>
      </c>
      <c r="M116" s="27">
        <v>4.0221967412611273</v>
      </c>
      <c r="N116" s="27">
        <v>3.3540999999999999</v>
      </c>
      <c r="O116" s="27">
        <v>0.83389754797234228</v>
      </c>
      <c r="P116" s="27">
        <v>0.31169999999999998</v>
      </c>
      <c r="Q116" s="28">
        <v>7.1999998092651367</v>
      </c>
      <c r="R116" s="28">
        <v>0.63999998569488525</v>
      </c>
      <c r="S116" s="28">
        <v>3.2944726943969727</v>
      </c>
      <c r="T116" s="28">
        <v>3.3610930442810059</v>
      </c>
      <c r="U116" s="28">
        <v>2.904761791229248</v>
      </c>
      <c r="V116" s="28">
        <v>2.8981480598449707</v>
      </c>
      <c r="W116" s="28">
        <v>3.0119047164916992</v>
      </c>
      <c r="X116" s="28">
        <v>3.047619104385376</v>
      </c>
      <c r="Y116" s="29">
        <v>96</v>
      </c>
      <c r="Z116" s="29">
        <v>97</v>
      </c>
      <c r="AA116" s="29">
        <v>92</v>
      </c>
      <c r="AB116" s="29">
        <v>99</v>
      </c>
      <c r="AC116" s="29">
        <v>96</v>
      </c>
      <c r="AD116" s="29">
        <v>75</v>
      </c>
      <c r="AE116" s="27">
        <v>12.525622194678226</v>
      </c>
      <c r="AF116" s="27">
        <v>5.4617275750890837</v>
      </c>
      <c r="AG116" s="27">
        <v>17.987349769767309</v>
      </c>
      <c r="AH116" s="27">
        <v>3.0170879564005739</v>
      </c>
      <c r="AI116" s="27">
        <v>2.4083327722016623</v>
      </c>
      <c r="AJ116" s="27">
        <v>1.5898607244713514</v>
      </c>
      <c r="AK116" s="27">
        <v>1.9568271843920155</v>
      </c>
      <c r="AL116" s="27">
        <v>1.5260510041614173</v>
      </c>
      <c r="AM116" s="27">
        <v>0.989333085315378</v>
      </c>
      <c r="AN116" s="27">
        <v>1.4632947697996381</v>
      </c>
      <c r="AO116" s="27">
        <v>2.0291575485555651</v>
      </c>
      <c r="AP116" s="27">
        <v>14.979945045297601</v>
      </c>
      <c r="AQ116" s="27">
        <v>0</v>
      </c>
      <c r="AR116" s="27">
        <v>1.6550569328544422</v>
      </c>
      <c r="AS116" s="27">
        <v>2.833576939390098</v>
      </c>
      <c r="AT116" s="27">
        <v>3.2969477142432257</v>
      </c>
      <c r="AU116" s="27">
        <v>2.8150156235993853</v>
      </c>
      <c r="AV116" s="27">
        <v>0</v>
      </c>
      <c r="AW116" s="27">
        <v>10.600597210087152</v>
      </c>
      <c r="AX116" s="4">
        <v>0</v>
      </c>
      <c r="AY116" s="27">
        <v>43.567892025152062</v>
      </c>
      <c r="AZ116" s="30">
        <v>0</v>
      </c>
      <c r="BA116" s="5">
        <v>0</v>
      </c>
      <c r="BB116" s="4">
        <v>145</v>
      </c>
      <c r="BC116" s="4">
        <v>115</v>
      </c>
      <c r="BD116" s="4" t="s">
        <v>29</v>
      </c>
      <c r="BE116" s="27">
        <v>47.641108115616738</v>
      </c>
      <c r="BF116" s="28">
        <v>-4.0732161002507681</v>
      </c>
      <c r="BG116" s="27">
        <v>0</v>
      </c>
      <c r="BH116" s="4">
        <v>0</v>
      </c>
      <c r="BI116" s="30">
        <v>0</v>
      </c>
      <c r="BJ116" s="5">
        <v>0</v>
      </c>
    </row>
    <row r="117" spans="1:62" ht="15">
      <c r="A117" s="1">
        <v>116</v>
      </c>
      <c r="B117" s="31">
        <v>425042700</v>
      </c>
      <c r="C117" s="23">
        <v>406158600</v>
      </c>
      <c r="D117" s="24" t="s">
        <v>163</v>
      </c>
      <c r="E117" s="4" t="s">
        <v>41</v>
      </c>
      <c r="F117" s="25">
        <v>48207</v>
      </c>
      <c r="G117" s="25">
        <v>32060</v>
      </c>
      <c r="H117" s="25">
        <v>2774</v>
      </c>
      <c r="I117" s="25">
        <v>34834</v>
      </c>
      <c r="J117" s="26">
        <v>0.72259215466633475</v>
      </c>
      <c r="K117" s="4" t="s">
        <v>28</v>
      </c>
      <c r="L117" s="27">
        <v>3.6204932654787019</v>
      </c>
      <c r="M117" s="27">
        <v>4.5819188726198368</v>
      </c>
      <c r="N117" s="27">
        <v>3.4257</v>
      </c>
      <c r="O117" s="27">
        <v>0.74765618843034265</v>
      </c>
      <c r="P117" s="27">
        <v>0.32940000000000003</v>
      </c>
      <c r="Q117" s="28">
        <v>6.3214287757873535</v>
      </c>
      <c r="R117" s="28">
        <v>0.6071428656578064</v>
      </c>
      <c r="S117" s="28">
        <v>3.2173469066619873</v>
      </c>
      <c r="T117" s="28">
        <v>3.0228340625762939</v>
      </c>
      <c r="U117" s="28">
        <v>2.5555555820465088</v>
      </c>
      <c r="V117" s="28">
        <v>2.96875</v>
      </c>
      <c r="W117" s="28">
        <v>2.8240740299224854</v>
      </c>
      <c r="X117" s="28">
        <v>2.692307710647583</v>
      </c>
      <c r="Y117" s="29">
        <v>100</v>
      </c>
      <c r="Z117" s="29">
        <v>95</v>
      </c>
      <c r="AA117" s="29">
        <v>89</v>
      </c>
      <c r="AB117" s="29">
        <v>100</v>
      </c>
      <c r="AC117" s="29">
        <v>94</v>
      </c>
      <c r="AD117" s="29">
        <v>99</v>
      </c>
      <c r="AE117" s="27">
        <v>8.6448817492923578</v>
      </c>
      <c r="AF117" s="27">
        <v>5.8074728585642506</v>
      </c>
      <c r="AG117" s="27">
        <v>14.452354607856609</v>
      </c>
      <c r="AH117" s="27">
        <v>1.7628486298377939</v>
      </c>
      <c r="AI117" s="27">
        <v>2.0805221151248756</v>
      </c>
      <c r="AJ117" s="27">
        <v>1.3799901788844564</v>
      </c>
      <c r="AK117" s="27">
        <v>1.0640268881750425</v>
      </c>
      <c r="AL117" s="27">
        <v>0.76752788653773885</v>
      </c>
      <c r="AM117" s="27">
        <v>1.1346539669627358</v>
      </c>
      <c r="AN117" s="27">
        <v>1.0502902295982954</v>
      </c>
      <c r="AO117" s="27">
        <v>1.4169902986718492</v>
      </c>
      <c r="AP117" s="27">
        <v>10.656850193792788</v>
      </c>
      <c r="AQ117" s="27">
        <v>5</v>
      </c>
      <c r="AR117" s="27">
        <v>0</v>
      </c>
      <c r="AS117" s="27">
        <v>2.0211682916613851</v>
      </c>
      <c r="AT117" s="27">
        <v>5</v>
      </c>
      <c r="AU117" s="27">
        <v>1.7225234353990779</v>
      </c>
      <c r="AV117" s="27">
        <v>4.6762119837166836</v>
      </c>
      <c r="AW117" s="27">
        <v>18.419903710777149</v>
      </c>
      <c r="AX117" s="4">
        <v>0</v>
      </c>
      <c r="AY117" s="27">
        <v>43.529108512426546</v>
      </c>
      <c r="AZ117" s="30">
        <v>0</v>
      </c>
      <c r="BA117" s="5">
        <v>0</v>
      </c>
      <c r="BB117" s="4">
        <v>146</v>
      </c>
      <c r="BC117" s="4">
        <v>116</v>
      </c>
      <c r="BD117" s="4" t="s">
        <v>29</v>
      </c>
      <c r="BE117" s="27">
        <v>40.275705508519941</v>
      </c>
      <c r="BF117" s="28">
        <v>3.2534029893394774</v>
      </c>
      <c r="BG117" s="27">
        <v>3.2534029893394774</v>
      </c>
      <c r="BH117" s="4">
        <v>25</v>
      </c>
      <c r="BI117" s="30">
        <v>1.671914565225282</v>
      </c>
      <c r="BJ117" s="5">
        <v>58239.47</v>
      </c>
    </row>
    <row r="118" spans="1:62" ht="15">
      <c r="A118" s="1">
        <v>117</v>
      </c>
      <c r="B118" s="22">
        <v>999361400</v>
      </c>
      <c r="C118" s="23">
        <v>559802800</v>
      </c>
      <c r="D118" s="24" t="s">
        <v>164</v>
      </c>
      <c r="E118" s="4" t="s">
        <v>35</v>
      </c>
      <c r="F118" s="25">
        <v>60216</v>
      </c>
      <c r="G118" s="25">
        <v>43375</v>
      </c>
      <c r="H118" s="25">
        <v>3745</v>
      </c>
      <c r="I118" s="25">
        <v>47120</v>
      </c>
      <c r="J118" s="26">
        <v>0.782516274744254</v>
      </c>
      <c r="K118" s="4" t="s">
        <v>28</v>
      </c>
      <c r="L118" s="27">
        <v>3.6296695022897834</v>
      </c>
      <c r="M118" s="27">
        <v>4.5935318682923381</v>
      </c>
      <c r="N118" s="27">
        <v>3.5733999999999999</v>
      </c>
      <c r="O118" s="27">
        <v>0.77791993230002865</v>
      </c>
      <c r="P118" s="27">
        <v>0.33989999999999998</v>
      </c>
      <c r="Q118" s="28">
        <v>6.3770489692687988</v>
      </c>
      <c r="R118" s="28">
        <v>0.5762711763381958</v>
      </c>
      <c r="S118" s="28">
        <v>3.1042740345001221</v>
      </c>
      <c r="T118" s="28">
        <v>3.210831880569458</v>
      </c>
      <c r="U118" s="28">
        <v>2.5982143878936768</v>
      </c>
      <c r="V118" s="28">
        <v>3.0185184478759766</v>
      </c>
      <c r="W118" s="28">
        <v>2.7336065769195557</v>
      </c>
      <c r="X118" s="28">
        <v>2.5818181037902832</v>
      </c>
      <c r="Y118" s="29">
        <v>100</v>
      </c>
      <c r="Z118" s="29">
        <v>99</v>
      </c>
      <c r="AA118" s="29">
        <v>88</v>
      </c>
      <c r="AB118" s="29">
        <v>100</v>
      </c>
      <c r="AC118" s="29">
        <v>87</v>
      </c>
      <c r="AD118" s="29">
        <v>89</v>
      </c>
      <c r="AE118" s="27">
        <v>10.006707855555131</v>
      </c>
      <c r="AF118" s="27">
        <v>6.0125759928291771</v>
      </c>
      <c r="AG118" s="27">
        <v>16.019283848384308</v>
      </c>
      <c r="AH118" s="27">
        <v>1.8422514684896825</v>
      </c>
      <c r="AI118" s="27">
        <v>1.7725198084859617</v>
      </c>
      <c r="AJ118" s="27">
        <v>1.072302360469821</v>
      </c>
      <c r="AK118" s="27">
        <v>1.5602280732745817</v>
      </c>
      <c r="AL118" s="27">
        <v>0.8601885825804152</v>
      </c>
      <c r="AM118" s="27">
        <v>1.2370930034492185</v>
      </c>
      <c r="AN118" s="27">
        <v>0.85136922519205582</v>
      </c>
      <c r="AO118" s="27">
        <v>1.2266273664308396</v>
      </c>
      <c r="AP118" s="27">
        <v>10.422579888372574</v>
      </c>
      <c r="AQ118" s="27">
        <v>5</v>
      </c>
      <c r="AR118" s="27">
        <v>3.8850189776181479</v>
      </c>
      <c r="AS118" s="27">
        <v>1.750365409085147</v>
      </c>
      <c r="AT118" s="27">
        <v>5</v>
      </c>
      <c r="AU118" s="27">
        <v>0</v>
      </c>
      <c r="AV118" s="27">
        <v>1.4383318208835241</v>
      </c>
      <c r="AW118" s="27">
        <v>17.07371620758682</v>
      </c>
      <c r="AX118" s="4">
        <v>0</v>
      </c>
      <c r="AY118" s="27">
        <v>43.515579944343699</v>
      </c>
      <c r="AZ118" s="30">
        <v>0</v>
      </c>
      <c r="BA118" s="5">
        <v>0</v>
      </c>
      <c r="BB118" s="4">
        <v>147</v>
      </c>
      <c r="BC118" s="4">
        <v>117</v>
      </c>
      <c r="BD118" s="4" t="s">
        <v>29</v>
      </c>
      <c r="BE118" s="27">
        <v>49.008245702207319</v>
      </c>
      <c r="BF118" s="28">
        <v>-5.4926657566315527</v>
      </c>
      <c r="BG118" s="27">
        <v>0</v>
      </c>
      <c r="BH118" s="4">
        <v>0</v>
      </c>
      <c r="BI118" s="30">
        <v>0</v>
      </c>
      <c r="BJ118" s="5">
        <v>0</v>
      </c>
    </row>
    <row r="119" spans="1:62" ht="15">
      <c r="A119" s="1">
        <v>118</v>
      </c>
      <c r="B119" s="22">
        <v>414431700</v>
      </c>
      <c r="C119" s="23">
        <v>414431700</v>
      </c>
      <c r="D119" s="24" t="s">
        <v>165</v>
      </c>
      <c r="E119" s="4" t="s">
        <v>35</v>
      </c>
      <c r="F119" s="25">
        <v>54192</v>
      </c>
      <c r="G119" s="25">
        <v>26961</v>
      </c>
      <c r="H119" s="25">
        <v>2383</v>
      </c>
      <c r="I119" s="25">
        <v>29344</v>
      </c>
      <c r="J119" s="26">
        <v>0.54148213758488339</v>
      </c>
      <c r="K119" s="4" t="s">
        <v>28</v>
      </c>
      <c r="L119" s="27">
        <v>3.3760649608908921</v>
      </c>
      <c r="M119" s="27">
        <v>4.2725823873204298</v>
      </c>
      <c r="N119" s="27">
        <v>2.8283</v>
      </c>
      <c r="O119" s="27">
        <v>0.66196499999471792</v>
      </c>
      <c r="P119" s="27">
        <v>0.4425</v>
      </c>
      <c r="Q119" s="28">
        <v>5.9803919792175293</v>
      </c>
      <c r="R119" s="28">
        <v>0.4038461446762085</v>
      </c>
      <c r="S119" s="28">
        <v>3.0299415588378906</v>
      </c>
      <c r="T119" s="28">
        <v>2.7069535255432129</v>
      </c>
      <c r="U119" s="28">
        <v>2.7717392444610596</v>
      </c>
      <c r="V119" s="28">
        <v>2.7625000476837158</v>
      </c>
      <c r="W119" s="28">
        <v>2.6233973503112793</v>
      </c>
      <c r="X119" s="28">
        <v>2.4285714626312256</v>
      </c>
      <c r="Y119" s="29">
        <v>100</v>
      </c>
      <c r="Z119" s="29">
        <v>100</v>
      </c>
      <c r="AA119" s="29">
        <v>91</v>
      </c>
      <c r="AB119" s="29">
        <v>100</v>
      </c>
      <c r="AC119" s="29">
        <v>85</v>
      </c>
      <c r="AD119" s="29">
        <v>100</v>
      </c>
      <c r="AE119" s="27">
        <v>4.7888982334786858</v>
      </c>
      <c r="AF119" s="27">
        <v>8.016726619075051</v>
      </c>
      <c r="AG119" s="27">
        <v>12.805624852553738</v>
      </c>
      <c r="AH119" s="27">
        <v>1.2759878687110948</v>
      </c>
      <c r="AI119" s="27">
        <v>5.2260611641669077E-2</v>
      </c>
      <c r="AJ119" s="27">
        <v>0.87003282546472627</v>
      </c>
      <c r="AK119" s="27">
        <v>0.23029222838557067</v>
      </c>
      <c r="AL119" s="27">
        <v>1.237108040847593</v>
      </c>
      <c r="AM119" s="27">
        <v>0.71012703690226098</v>
      </c>
      <c r="AN119" s="27">
        <v>0.60903975393963505</v>
      </c>
      <c r="AO119" s="27">
        <v>0.96259818941692343</v>
      </c>
      <c r="AP119" s="27">
        <v>5.9474465553094742</v>
      </c>
      <c r="AQ119" s="27">
        <v>5</v>
      </c>
      <c r="AR119" s="27">
        <v>5</v>
      </c>
      <c r="AS119" s="27">
        <v>2.5627740568138604</v>
      </c>
      <c r="AT119" s="27">
        <v>5</v>
      </c>
      <c r="AU119" s="27">
        <v>0</v>
      </c>
      <c r="AV119" s="27">
        <v>5</v>
      </c>
      <c r="AW119" s="27">
        <v>22.562774056813861</v>
      </c>
      <c r="AX119" s="4">
        <v>2</v>
      </c>
      <c r="AY119" s="27">
        <v>43.315845464677068</v>
      </c>
      <c r="AZ119" s="30">
        <v>0</v>
      </c>
      <c r="BA119" s="5">
        <v>0</v>
      </c>
      <c r="BB119" s="4">
        <v>148</v>
      </c>
      <c r="BC119" s="4">
        <v>118</v>
      </c>
      <c r="BD119" s="4" t="s">
        <v>29</v>
      </c>
      <c r="BE119" s="27">
        <v>40.550181287526755</v>
      </c>
      <c r="BF119" s="28">
        <v>2.7656641771503132</v>
      </c>
      <c r="BG119" s="27">
        <v>2.7656641771503132</v>
      </c>
      <c r="BH119" s="4">
        <v>31</v>
      </c>
      <c r="BI119" s="30">
        <v>1.6313602564876122</v>
      </c>
      <c r="BJ119" s="5">
        <v>47870.64</v>
      </c>
    </row>
    <row r="120" spans="1:62" ht="15">
      <c r="A120" s="1">
        <v>119</v>
      </c>
      <c r="B120" s="22">
        <v>420836600</v>
      </c>
      <c r="C120" s="23">
        <v>416297800</v>
      </c>
      <c r="D120" s="24" t="s">
        <v>166</v>
      </c>
      <c r="E120" s="4" t="s">
        <v>68</v>
      </c>
      <c r="F120" s="25">
        <v>25580</v>
      </c>
      <c r="G120" s="25">
        <v>21073</v>
      </c>
      <c r="H120" s="25">
        <v>214</v>
      </c>
      <c r="I120" s="25">
        <v>21287</v>
      </c>
      <c r="J120" s="26">
        <v>0.83217357310398754</v>
      </c>
      <c r="K120" s="4" t="s">
        <v>28</v>
      </c>
      <c r="L120" s="27">
        <v>2.947271260722363</v>
      </c>
      <c r="M120" s="27">
        <v>3.7299220912784476</v>
      </c>
      <c r="N120" s="27">
        <v>3.222</v>
      </c>
      <c r="O120" s="27">
        <v>0.86382501327142869</v>
      </c>
      <c r="P120" s="27">
        <v>0.3871</v>
      </c>
      <c r="Q120" s="28">
        <v>6.0909090042114258</v>
      </c>
      <c r="R120" s="28">
        <v>0.36363637447357178</v>
      </c>
      <c r="S120" s="28">
        <v>3.029487133026123</v>
      </c>
      <c r="T120" s="28">
        <v>3.102020263671875</v>
      </c>
      <c r="U120" s="28">
        <v>3.1500000953674316</v>
      </c>
      <c r="V120" s="28">
        <v>3.1666667461395264</v>
      </c>
      <c r="W120" s="28">
        <v>2.8409090042114258</v>
      </c>
      <c r="X120" s="28">
        <v>2.5</v>
      </c>
      <c r="Y120" s="29">
        <v>100</v>
      </c>
      <c r="Z120" s="29">
        <v>96</v>
      </c>
      <c r="AA120" s="29">
        <v>91</v>
      </c>
      <c r="AB120" s="29">
        <v>100</v>
      </c>
      <c r="AC120" s="29">
        <v>84</v>
      </c>
      <c r="AD120" s="29">
        <v>79</v>
      </c>
      <c r="AE120" s="27">
        <v>13.872316236038811</v>
      </c>
      <c r="AF120" s="27">
        <v>6.9345634154296194</v>
      </c>
      <c r="AG120" s="27">
        <v>20.806879651468432</v>
      </c>
      <c r="AH120" s="27">
        <v>1.4337608816152039</v>
      </c>
      <c r="AI120" s="27">
        <v>0</v>
      </c>
      <c r="AJ120" s="27">
        <v>0.868796266385782</v>
      </c>
      <c r="AK120" s="27">
        <v>1.2730308396389178</v>
      </c>
      <c r="AL120" s="27">
        <v>2.0587417700300596</v>
      </c>
      <c r="AM120" s="27">
        <v>1.5420285515508836</v>
      </c>
      <c r="AN120" s="27">
        <v>1.0873071885548031</v>
      </c>
      <c r="AO120" s="27">
        <v>1.085662667660273</v>
      </c>
      <c r="AP120" s="27">
        <v>9.3493281654359226</v>
      </c>
      <c r="AQ120" s="27">
        <v>5</v>
      </c>
      <c r="AR120" s="27">
        <v>0.54007591047258996</v>
      </c>
      <c r="AS120" s="27">
        <v>2.5627740568138604</v>
      </c>
      <c r="AT120" s="27">
        <v>5</v>
      </c>
      <c r="AU120" s="27">
        <v>0</v>
      </c>
      <c r="AV120" s="27">
        <v>0</v>
      </c>
      <c r="AW120" s="27">
        <v>13.102849967286449</v>
      </c>
      <c r="AX120" s="4">
        <v>0</v>
      </c>
      <c r="AY120" s="27">
        <v>43.259057784190801</v>
      </c>
      <c r="AZ120" s="30">
        <v>0</v>
      </c>
      <c r="BA120" s="5">
        <v>0</v>
      </c>
      <c r="BB120" s="4">
        <v>149</v>
      </c>
      <c r="BC120" s="4">
        <v>119</v>
      </c>
      <c r="BD120" s="4" t="s">
        <v>29</v>
      </c>
      <c r="BE120" s="27">
        <v>49.248158670846394</v>
      </c>
      <c r="BF120" s="28">
        <v>-5.9891008866555921</v>
      </c>
      <c r="BG120" s="27">
        <v>0</v>
      </c>
      <c r="BH120" s="4">
        <v>0</v>
      </c>
      <c r="BI120" s="30">
        <v>0</v>
      </c>
      <c r="BJ120" s="5">
        <v>0</v>
      </c>
    </row>
    <row r="121" spans="1:62" ht="15">
      <c r="A121" s="1">
        <v>120</v>
      </c>
      <c r="B121" s="22">
        <v>487007700</v>
      </c>
      <c r="C121" s="23">
        <v>43297100</v>
      </c>
      <c r="D121" s="24" t="s">
        <v>167</v>
      </c>
      <c r="E121" s="4" t="s">
        <v>61</v>
      </c>
      <c r="F121" s="25">
        <v>42094</v>
      </c>
      <c r="G121" s="25">
        <v>29863</v>
      </c>
      <c r="H121" s="25">
        <v>196</v>
      </c>
      <c r="I121" s="25">
        <v>30059</v>
      </c>
      <c r="J121" s="26">
        <v>0.71409226968214001</v>
      </c>
      <c r="K121" s="4" t="s">
        <v>28</v>
      </c>
      <c r="L121" s="27">
        <v>2.9990059366522224</v>
      </c>
      <c r="M121" s="27">
        <v>3.7953949621361569</v>
      </c>
      <c r="N121" s="27">
        <v>3.2814999999999999</v>
      </c>
      <c r="O121" s="27">
        <v>0.86460039936214639</v>
      </c>
      <c r="P121" s="27">
        <v>0</v>
      </c>
      <c r="Q121" s="28">
        <v>6.4761905670166016</v>
      </c>
      <c r="R121" s="28">
        <v>0.66666668653488159</v>
      </c>
      <c r="S121" s="28">
        <v>3.224489688873291</v>
      </c>
      <c r="T121" s="28">
        <v>3.3459064960479736</v>
      </c>
      <c r="U121" s="28">
        <v>2.6470587253570557</v>
      </c>
      <c r="V121" s="28">
        <v>3.0641026496887207</v>
      </c>
      <c r="W121" s="28">
        <v>2.8095238208770752</v>
      </c>
      <c r="X121" s="28">
        <v>2.8055555820465088</v>
      </c>
      <c r="Y121" s="29">
        <v>99</v>
      </c>
      <c r="Z121" s="29">
        <v>96</v>
      </c>
      <c r="AA121" s="29">
        <v>91</v>
      </c>
      <c r="AB121" s="29">
        <v>99</v>
      </c>
      <c r="AC121" s="29">
        <v>93</v>
      </c>
      <c r="AD121" s="29">
        <v>91</v>
      </c>
      <c r="AE121" s="27">
        <v>13.907207524615636</v>
      </c>
      <c r="AF121" s="27">
        <v>0</v>
      </c>
      <c r="AG121" s="27">
        <v>13.907207524615636</v>
      </c>
      <c r="AH121" s="27">
        <v>1.9837850338535881</v>
      </c>
      <c r="AI121" s="27">
        <v>2.6743825268534538</v>
      </c>
      <c r="AJ121" s="27">
        <v>1.3994267336830362</v>
      </c>
      <c r="AK121" s="27">
        <v>1.9167438296422494</v>
      </c>
      <c r="AL121" s="27">
        <v>0.9662850899068276</v>
      </c>
      <c r="AM121" s="27">
        <v>1.3309195524374362</v>
      </c>
      <c r="AN121" s="27">
        <v>1.0182970419760018</v>
      </c>
      <c r="AO121" s="27">
        <v>1.6121054545923084</v>
      </c>
      <c r="AP121" s="27">
        <v>12.901945262944901</v>
      </c>
      <c r="AQ121" s="27">
        <v>1.2725240738443562</v>
      </c>
      <c r="AR121" s="27">
        <v>0.54007591047258996</v>
      </c>
      <c r="AS121" s="27">
        <v>2.5627740568138604</v>
      </c>
      <c r="AT121" s="27">
        <v>3.2969477142432257</v>
      </c>
      <c r="AU121" s="27">
        <v>1.176277341298924</v>
      </c>
      <c r="AV121" s="27">
        <v>2.0859078534501561</v>
      </c>
      <c r="AW121" s="27">
        <v>10.934506950123112</v>
      </c>
      <c r="AX121" s="4">
        <v>5</v>
      </c>
      <c r="AY121" s="27">
        <v>42.743659737683643</v>
      </c>
      <c r="AZ121" s="30">
        <v>0</v>
      </c>
      <c r="BA121" s="5">
        <v>0</v>
      </c>
      <c r="BB121" s="4">
        <v>150</v>
      </c>
      <c r="BC121" s="4">
        <v>120</v>
      </c>
      <c r="BD121" s="4" t="s">
        <v>29</v>
      </c>
      <c r="BE121" s="27">
        <v>48.542423550947831</v>
      </c>
      <c r="BF121" s="28">
        <v>-5.7987638293817838</v>
      </c>
      <c r="BG121" s="27">
        <v>0</v>
      </c>
      <c r="BH121" s="4">
        <v>0</v>
      </c>
      <c r="BI121" s="30">
        <v>0</v>
      </c>
      <c r="BJ121" s="5">
        <v>0</v>
      </c>
    </row>
    <row r="122" spans="1:62" ht="15">
      <c r="A122" s="1">
        <v>121</v>
      </c>
      <c r="B122" s="22">
        <v>414425200</v>
      </c>
      <c r="C122" s="23">
        <v>414425200</v>
      </c>
      <c r="D122" s="24" t="s">
        <v>168</v>
      </c>
      <c r="E122" s="4" t="s">
        <v>52</v>
      </c>
      <c r="F122" s="25">
        <v>37262</v>
      </c>
      <c r="G122" s="25">
        <v>26023</v>
      </c>
      <c r="H122" s="25">
        <v>1835</v>
      </c>
      <c r="I122" s="25">
        <v>27858</v>
      </c>
      <c r="J122" s="26">
        <v>0.7476249261982717</v>
      </c>
      <c r="K122" s="4" t="s">
        <v>28</v>
      </c>
      <c r="L122" s="27">
        <v>3.6231309905622426</v>
      </c>
      <c r="M122" s="27">
        <v>4.5852570482370369</v>
      </c>
      <c r="N122" s="27">
        <v>2.9445000000000001</v>
      </c>
      <c r="O122" s="27">
        <v>0.64216683361996385</v>
      </c>
      <c r="P122" s="27">
        <v>0.2233</v>
      </c>
      <c r="Q122" s="28">
        <v>6.6785712242126465</v>
      </c>
      <c r="R122" s="28">
        <v>0.75862067937850952</v>
      </c>
      <c r="S122" s="28">
        <v>3.1178982257843018</v>
      </c>
      <c r="T122" s="28">
        <v>3.1570394039154053</v>
      </c>
      <c r="U122" s="28">
        <v>2.8095238208770752</v>
      </c>
      <c r="V122" s="28">
        <v>2.9351851940155029</v>
      </c>
      <c r="W122" s="28">
        <v>2.788461446762085</v>
      </c>
      <c r="X122" s="28">
        <v>2.8181817531585693</v>
      </c>
      <c r="Y122" s="29">
        <v>100</v>
      </c>
      <c r="Z122" s="29">
        <v>98</v>
      </c>
      <c r="AA122" s="29">
        <v>93</v>
      </c>
      <c r="AB122" s="29">
        <v>100</v>
      </c>
      <c r="AC122" s="29">
        <v>94</v>
      </c>
      <c r="AD122" s="29">
        <v>97</v>
      </c>
      <c r="AE122" s="27">
        <v>3.8980084631525402</v>
      </c>
      <c r="AF122" s="27">
        <v>3.7349545208967339</v>
      </c>
      <c r="AG122" s="27">
        <v>7.6329629840492741</v>
      </c>
      <c r="AH122" s="27">
        <v>2.2727016604194685</v>
      </c>
      <c r="AI122" s="27">
        <v>3.5917939975145234</v>
      </c>
      <c r="AJ122" s="27">
        <v>1.1093757770528192</v>
      </c>
      <c r="AK122" s="27">
        <v>1.4182482835615393</v>
      </c>
      <c r="AL122" s="27">
        <v>1.319181251310378</v>
      </c>
      <c r="AM122" s="27">
        <v>1.0655670950258014</v>
      </c>
      <c r="AN122" s="27">
        <v>0.97198482166846034</v>
      </c>
      <c r="AO122" s="27">
        <v>1.6338591292069067</v>
      </c>
      <c r="AP122" s="27">
        <v>13.382712015759896</v>
      </c>
      <c r="AQ122" s="27">
        <v>5</v>
      </c>
      <c r="AR122" s="27">
        <v>2.7700379552362948</v>
      </c>
      <c r="AS122" s="27">
        <v>3.1043798219663361</v>
      </c>
      <c r="AT122" s="27">
        <v>5</v>
      </c>
      <c r="AU122" s="27">
        <v>1.7225234353990779</v>
      </c>
      <c r="AV122" s="27">
        <v>4.0286359511500516</v>
      </c>
      <c r="AW122" s="27">
        <v>21.62557716375176</v>
      </c>
      <c r="AX122" s="4">
        <v>0</v>
      </c>
      <c r="AY122" s="27">
        <v>42.641252163560935</v>
      </c>
      <c r="AZ122" s="30">
        <v>0</v>
      </c>
      <c r="BA122" s="5">
        <v>0</v>
      </c>
      <c r="BB122" s="4">
        <v>151</v>
      </c>
      <c r="BC122" s="4">
        <v>121</v>
      </c>
      <c r="BD122" s="4" t="s">
        <v>29</v>
      </c>
      <c r="BE122" s="27">
        <v>55.637705977684952</v>
      </c>
      <c r="BF122" s="28">
        <v>-12.996453828467139</v>
      </c>
      <c r="BG122" s="27">
        <v>0</v>
      </c>
      <c r="BH122" s="4">
        <v>0</v>
      </c>
      <c r="BI122" s="30">
        <v>0</v>
      </c>
      <c r="BJ122" s="5">
        <v>0</v>
      </c>
    </row>
    <row r="123" spans="1:62">
      <c r="A123" s="1">
        <v>122</v>
      </c>
      <c r="B123" s="31">
        <v>444248200</v>
      </c>
      <c r="C123" s="4">
        <v>413516400</v>
      </c>
      <c r="D123" s="4" t="s">
        <v>169</v>
      </c>
      <c r="E123" s="4" t="s">
        <v>35</v>
      </c>
      <c r="F123" s="25">
        <v>56547</v>
      </c>
      <c r="G123" s="25">
        <v>21019</v>
      </c>
      <c r="H123" s="25">
        <v>1572</v>
      </c>
      <c r="I123" s="25">
        <v>22591</v>
      </c>
      <c r="J123" s="26">
        <v>0.39950837356535274</v>
      </c>
      <c r="K123" s="4" t="s">
        <v>28</v>
      </c>
      <c r="L123" s="27">
        <v>4.0052226609133417</v>
      </c>
      <c r="M123" s="27">
        <v>5.0688135437415411</v>
      </c>
      <c r="N123" s="27">
        <v>3.1118000000000001</v>
      </c>
      <c r="O123" s="27">
        <v>0.61391092277247727</v>
      </c>
      <c r="P123" s="27">
        <v>0.54949999999999999</v>
      </c>
      <c r="Q123" s="28">
        <v>6.0740742683410645</v>
      </c>
      <c r="R123" s="28">
        <v>0.46428570151329041</v>
      </c>
      <c r="S123" s="28">
        <v>3.0648603439331055</v>
      </c>
      <c r="T123" s="28">
        <v>2.9939682483673096</v>
      </c>
      <c r="U123" s="28">
        <v>2.615384578704834</v>
      </c>
      <c r="V123" s="28">
        <v>2.8405797481536865</v>
      </c>
      <c r="W123" s="28">
        <v>2.6121795177459717</v>
      </c>
      <c r="X123" s="28">
        <v>2.4000000953674316</v>
      </c>
      <c r="Y123" s="29">
        <v>100</v>
      </c>
      <c r="Z123" s="29">
        <v>100</v>
      </c>
      <c r="AA123" s="29">
        <v>91</v>
      </c>
      <c r="AB123" s="29">
        <v>99</v>
      </c>
      <c r="AC123" s="29">
        <v>93</v>
      </c>
      <c r="AD123" s="29">
        <v>95</v>
      </c>
      <c r="AE123" s="27">
        <v>2.6265320320132926</v>
      </c>
      <c r="AF123" s="27">
        <v>10.106825225393846</v>
      </c>
      <c r="AG123" s="27">
        <v>12.733357257407139</v>
      </c>
      <c r="AH123" s="27">
        <v>1.4097277790243725</v>
      </c>
      <c r="AI123" s="27">
        <v>0.65525718644296593</v>
      </c>
      <c r="AJ123" s="27">
        <v>0.96505194545538031</v>
      </c>
      <c r="AK123" s="27">
        <v>0.98783849741466689</v>
      </c>
      <c r="AL123" s="27">
        <v>0.89748455934655835</v>
      </c>
      <c r="AM123" s="27">
        <v>0.870839488800079</v>
      </c>
      <c r="AN123" s="27">
        <v>0.58437383877255555</v>
      </c>
      <c r="AO123" s="27">
        <v>0.91337248027402529</v>
      </c>
      <c r="AP123" s="27">
        <v>7.2839457755306043</v>
      </c>
      <c r="AQ123" s="27">
        <v>5</v>
      </c>
      <c r="AR123" s="27">
        <v>5</v>
      </c>
      <c r="AS123" s="27">
        <v>2.5627740568138604</v>
      </c>
      <c r="AT123" s="27">
        <v>3.2969477142432257</v>
      </c>
      <c r="AU123" s="27">
        <v>1.176277341298924</v>
      </c>
      <c r="AV123" s="27">
        <v>3.38105991858342</v>
      </c>
      <c r="AW123" s="27">
        <v>20.417059030939431</v>
      </c>
      <c r="AX123" s="4">
        <v>2</v>
      </c>
      <c r="AY123" s="27">
        <v>42.434362063877174</v>
      </c>
      <c r="AZ123" s="30">
        <v>0</v>
      </c>
      <c r="BA123" s="5">
        <v>0</v>
      </c>
      <c r="BB123" s="4">
        <v>152</v>
      </c>
      <c r="BC123" s="4">
        <v>122</v>
      </c>
      <c r="BD123" s="4" t="s">
        <v>29</v>
      </c>
      <c r="BE123" s="27">
        <v>34.096388791465813</v>
      </c>
      <c r="BF123" s="28">
        <v>8.337973255845732</v>
      </c>
      <c r="BG123" s="27">
        <v>8.337973255845732</v>
      </c>
      <c r="BH123" s="4">
        <v>11</v>
      </c>
      <c r="BI123" s="30">
        <v>2.0946843494480261</v>
      </c>
      <c r="BJ123" s="5">
        <v>47321.01</v>
      </c>
    </row>
    <row r="124" spans="1:62" ht="15">
      <c r="A124" s="1">
        <v>123</v>
      </c>
      <c r="B124" s="22">
        <v>424421400</v>
      </c>
      <c r="C124" s="23">
        <v>423181300</v>
      </c>
      <c r="D124" s="24" t="s">
        <v>170</v>
      </c>
      <c r="E124" s="4" t="s">
        <v>58</v>
      </c>
      <c r="F124" s="25">
        <v>18500</v>
      </c>
      <c r="G124" s="25">
        <v>8235</v>
      </c>
      <c r="H124" s="25">
        <v>678</v>
      </c>
      <c r="I124" s="25">
        <v>8913</v>
      </c>
      <c r="J124" s="26">
        <v>0.48178378378378378</v>
      </c>
      <c r="K124" s="4" t="s">
        <v>28</v>
      </c>
      <c r="L124" s="27">
        <v>3.3278643385670454</v>
      </c>
      <c r="M124" s="27">
        <v>4.2115820415378629</v>
      </c>
      <c r="N124" s="27">
        <v>3.2410999999999999</v>
      </c>
      <c r="O124" s="27">
        <v>0.76956829239791069</v>
      </c>
      <c r="P124" s="27">
        <v>0.25</v>
      </c>
      <c r="Q124" s="28">
        <v>8</v>
      </c>
      <c r="R124" s="28">
        <v>0.8461538553237915</v>
      </c>
      <c r="S124" s="28">
        <v>3.5</v>
      </c>
      <c r="T124" s="28">
        <v>3.5783882141113281</v>
      </c>
      <c r="U124" s="28">
        <v>3.269230842590332</v>
      </c>
      <c r="V124" s="28">
        <v>3.3717949390411377</v>
      </c>
      <c r="W124" s="28">
        <v>3.576923131942749</v>
      </c>
      <c r="X124" s="28">
        <v>3.4166667461395264</v>
      </c>
      <c r="Y124" s="29">
        <v>96</v>
      </c>
      <c r="Z124" s="29">
        <v>96</v>
      </c>
      <c r="AA124" s="29">
        <v>71</v>
      </c>
      <c r="AB124" s="29">
        <v>93</v>
      </c>
      <c r="AC124" s="29">
        <v>100</v>
      </c>
      <c r="AD124" s="29">
        <v>82</v>
      </c>
      <c r="AE124" s="27">
        <v>9.6308957518780804</v>
      </c>
      <c r="AF124" s="27">
        <v>4.256502490884694</v>
      </c>
      <c r="AG124" s="27">
        <v>13.887398242762774</v>
      </c>
      <c r="AH124" s="27">
        <v>4.1591603241925208</v>
      </c>
      <c r="AI124" s="27">
        <v>4.4650996277785167</v>
      </c>
      <c r="AJ124" s="27">
        <v>2.1491305747596439</v>
      </c>
      <c r="AK124" s="27">
        <v>2.5303557600807616</v>
      </c>
      <c r="AL124" s="27">
        <v>2.3177270793456461</v>
      </c>
      <c r="AM124" s="27">
        <v>1.9642465497777781</v>
      </c>
      <c r="AN124" s="27">
        <v>2.7056645611311678</v>
      </c>
      <c r="AO124" s="27">
        <v>2.6649910284563791</v>
      </c>
      <c r="AP124" s="27">
        <v>22.956375505522416</v>
      </c>
      <c r="AQ124" s="27">
        <v>0</v>
      </c>
      <c r="AR124" s="27">
        <v>0.54007591047258996</v>
      </c>
      <c r="AS124" s="27">
        <v>0</v>
      </c>
      <c r="AT124" s="27">
        <v>0</v>
      </c>
      <c r="AU124" s="27">
        <v>5</v>
      </c>
      <c r="AV124" s="27">
        <v>0</v>
      </c>
      <c r="AW124" s="27">
        <v>5.5400759104725896</v>
      </c>
      <c r="AX124" s="4">
        <v>0</v>
      </c>
      <c r="AY124" s="27">
        <v>42.383849658757775</v>
      </c>
      <c r="AZ124" s="30">
        <v>0</v>
      </c>
      <c r="BA124" s="5">
        <v>0</v>
      </c>
      <c r="BB124" s="4">
        <v>154</v>
      </c>
      <c r="BC124" s="4">
        <v>123</v>
      </c>
      <c r="BD124" s="4" t="s">
        <v>29</v>
      </c>
      <c r="BE124" s="27">
        <v>34.614314677412764</v>
      </c>
      <c r="BF124" s="28">
        <v>7.7695349813450107</v>
      </c>
      <c r="BG124" s="27">
        <v>7.7695349813450107</v>
      </c>
      <c r="BH124" s="4">
        <v>13</v>
      </c>
      <c r="BI124" s="30">
        <v>2.0474200745814408</v>
      </c>
      <c r="BJ124" s="5">
        <v>18248.66</v>
      </c>
    </row>
    <row r="125" spans="1:62">
      <c r="A125" s="1">
        <v>124</v>
      </c>
      <c r="B125" s="31">
        <v>600136000</v>
      </c>
      <c r="C125" s="4">
        <v>420913300</v>
      </c>
      <c r="D125" s="4" t="s">
        <v>171</v>
      </c>
      <c r="E125" s="4" t="s">
        <v>68</v>
      </c>
      <c r="F125" s="25">
        <v>17727</v>
      </c>
      <c r="G125" s="25">
        <v>9976</v>
      </c>
      <c r="H125" s="25">
        <v>123</v>
      </c>
      <c r="I125" s="25">
        <v>10099</v>
      </c>
      <c r="J125" s="26">
        <v>0.56969594404016477</v>
      </c>
      <c r="K125" s="4" t="s">
        <v>28</v>
      </c>
      <c r="L125" s="27">
        <v>4.0387089655616748</v>
      </c>
      <c r="M125" s="27">
        <v>5.1111921700755438</v>
      </c>
      <c r="N125" s="27">
        <v>3.5209999999999999</v>
      </c>
      <c r="O125" s="27">
        <v>0.68888037914410083</v>
      </c>
      <c r="P125" s="27">
        <v>0.31819999999999998</v>
      </c>
      <c r="Q125" s="28">
        <v>6.1818180084228516</v>
      </c>
      <c r="R125" s="28">
        <v>0.45454546809196472</v>
      </c>
      <c r="S125" s="28">
        <v>3.0535714626312256</v>
      </c>
      <c r="T125" s="28">
        <v>3.1836581230163574</v>
      </c>
      <c r="U125" s="28">
        <v>2.3181817531585693</v>
      </c>
      <c r="V125" s="28">
        <v>3.1833333969116211</v>
      </c>
      <c r="W125" s="28">
        <v>3.0833332538604736</v>
      </c>
      <c r="X125" s="28">
        <v>2.4545454978942871</v>
      </c>
      <c r="Y125" s="29">
        <v>100</v>
      </c>
      <c r="Z125" s="29">
        <v>100</v>
      </c>
      <c r="AA125" s="29">
        <v>91</v>
      </c>
      <c r="AB125" s="29">
        <v>100</v>
      </c>
      <c r="AC125" s="29">
        <v>91</v>
      </c>
      <c r="AD125" s="29">
        <v>97</v>
      </c>
      <c r="AE125" s="27">
        <v>6.0000526148870374</v>
      </c>
      <c r="AF125" s="27">
        <v>5.5886961820149921</v>
      </c>
      <c r="AG125" s="27">
        <v>11.58874879690203</v>
      </c>
      <c r="AH125" s="27">
        <v>1.5635416777897397</v>
      </c>
      <c r="AI125" s="27">
        <v>0.55808030927531271</v>
      </c>
      <c r="AJ125" s="27">
        <v>0.93433324879801671</v>
      </c>
      <c r="AK125" s="27">
        <v>1.4885056945502375</v>
      </c>
      <c r="AL125" s="27">
        <v>0.25191982460855483</v>
      </c>
      <c r="AM125" s="27">
        <v>1.5763337332355671</v>
      </c>
      <c r="AN125" s="27">
        <v>1.6203527605469301</v>
      </c>
      <c r="AO125" s="27">
        <v>1.0073489461210694</v>
      </c>
      <c r="AP125" s="27">
        <v>9.0004161949254282</v>
      </c>
      <c r="AQ125" s="27">
        <v>5</v>
      </c>
      <c r="AR125" s="27">
        <v>5</v>
      </c>
      <c r="AS125" s="27">
        <v>2.5627740568138604</v>
      </c>
      <c r="AT125" s="27">
        <v>5</v>
      </c>
      <c r="AU125" s="27">
        <v>8.3785153098616616E-2</v>
      </c>
      <c r="AV125" s="27">
        <v>4.0286359511500516</v>
      </c>
      <c r="AW125" s="27">
        <v>21.675195161062529</v>
      </c>
      <c r="AX125" s="4">
        <v>0</v>
      </c>
      <c r="AY125" s="27">
        <v>42.264360152889992</v>
      </c>
      <c r="AZ125" s="30">
        <v>0</v>
      </c>
      <c r="BA125" s="5">
        <v>0</v>
      </c>
      <c r="BB125" s="4">
        <v>155</v>
      </c>
      <c r="BC125" s="4">
        <v>124</v>
      </c>
      <c r="BD125" s="4" t="s">
        <v>29</v>
      </c>
      <c r="BE125" s="27">
        <v>42.19528332782005</v>
      </c>
      <c r="BF125" s="28">
        <v>6.9076803387254415E-2</v>
      </c>
      <c r="BG125" s="27">
        <v>6.9076803387254415E-2</v>
      </c>
      <c r="BH125" s="4">
        <v>44</v>
      </c>
      <c r="BI125" s="30">
        <v>1.4071455043278522</v>
      </c>
      <c r="BJ125" s="5">
        <v>14210.76</v>
      </c>
    </row>
    <row r="126" spans="1:62" ht="15">
      <c r="A126" s="1">
        <v>125</v>
      </c>
      <c r="B126" s="31">
        <v>883498900</v>
      </c>
      <c r="C126" s="23">
        <v>206075200</v>
      </c>
      <c r="D126" s="24" t="s">
        <v>172</v>
      </c>
      <c r="E126" s="4" t="s">
        <v>37</v>
      </c>
      <c r="F126" s="25">
        <v>13965</v>
      </c>
      <c r="G126" s="25">
        <v>7933</v>
      </c>
      <c r="H126" s="25">
        <v>85</v>
      </c>
      <c r="I126" s="25">
        <v>8018</v>
      </c>
      <c r="J126" s="26">
        <v>0.57414965986394562</v>
      </c>
      <c r="K126" s="4" t="s">
        <v>28</v>
      </c>
      <c r="L126" s="27">
        <v>3.8946431692980017</v>
      </c>
      <c r="M126" s="27">
        <v>4.9288695575482553</v>
      </c>
      <c r="N126" s="27">
        <v>3.3424</v>
      </c>
      <c r="O126" s="27">
        <v>0.67812709607648747</v>
      </c>
      <c r="P126" s="27">
        <v>0.32969999999999999</v>
      </c>
      <c r="Q126" s="28">
        <v>5.5454545021057129</v>
      </c>
      <c r="R126" s="28">
        <v>0.31818181276321411</v>
      </c>
      <c r="S126" s="28">
        <v>3.1217391490936279</v>
      </c>
      <c r="T126" s="28">
        <v>3.0691041946411133</v>
      </c>
      <c r="U126" s="28">
        <v>2.6842105388641357</v>
      </c>
      <c r="V126" s="28">
        <v>2.9803922176361084</v>
      </c>
      <c r="W126" s="28">
        <v>2.567460298538208</v>
      </c>
      <c r="X126" s="28">
        <v>1.6842105388641357</v>
      </c>
      <c r="Y126" s="29">
        <v>99</v>
      </c>
      <c r="Z126" s="29">
        <v>100</v>
      </c>
      <c r="AA126" s="29">
        <v>96</v>
      </c>
      <c r="AB126" s="29">
        <v>100</v>
      </c>
      <c r="AC126" s="29">
        <v>100</v>
      </c>
      <c r="AD126" s="29">
        <v>70</v>
      </c>
      <c r="AE126" s="27">
        <v>5.5161699309545407</v>
      </c>
      <c r="AF126" s="27">
        <v>5.8133329481146765</v>
      </c>
      <c r="AG126" s="27">
        <v>11.329502879069217</v>
      </c>
      <c r="AH126" s="27">
        <v>0.65507542383997275</v>
      </c>
      <c r="AI126" s="27">
        <v>0</v>
      </c>
      <c r="AJ126" s="27">
        <v>1.1198274909887023</v>
      </c>
      <c r="AK126" s="27">
        <v>1.1861522118110348</v>
      </c>
      <c r="AL126" s="27">
        <v>1.0469838537481575</v>
      </c>
      <c r="AM126" s="27">
        <v>1.1586172932891043</v>
      </c>
      <c r="AN126" s="27">
        <v>0.48604464185371377</v>
      </c>
      <c r="AO126" s="27">
        <v>0</v>
      </c>
      <c r="AP126" s="27">
        <v>5.6527009155306862</v>
      </c>
      <c r="AQ126" s="27">
        <v>1.2725240738443562</v>
      </c>
      <c r="AR126" s="27">
        <v>5</v>
      </c>
      <c r="AS126" s="27">
        <v>3.916788469695049</v>
      </c>
      <c r="AT126" s="27">
        <v>5</v>
      </c>
      <c r="AU126" s="27">
        <v>5</v>
      </c>
      <c r="AV126" s="27">
        <v>0</v>
      </c>
      <c r="AW126" s="27">
        <v>20.189312543539405</v>
      </c>
      <c r="AX126" s="4">
        <v>5</v>
      </c>
      <c r="AY126" s="27">
        <v>42.171516338139313</v>
      </c>
      <c r="AZ126" s="30">
        <v>0</v>
      </c>
      <c r="BA126" s="5">
        <v>0</v>
      </c>
      <c r="BB126" s="4">
        <v>156</v>
      </c>
      <c r="BC126" s="4">
        <v>125</v>
      </c>
      <c r="BD126" s="4" t="s">
        <v>29</v>
      </c>
      <c r="BE126" s="27">
        <v>55.28416669341776</v>
      </c>
      <c r="BF126" s="28">
        <v>-13.112650355278447</v>
      </c>
      <c r="BG126" s="27">
        <v>0</v>
      </c>
      <c r="BH126" s="4">
        <v>0</v>
      </c>
      <c r="BI126" s="30">
        <v>0</v>
      </c>
      <c r="BJ126" s="5">
        <v>0</v>
      </c>
    </row>
    <row r="127" spans="1:62" ht="15">
      <c r="A127" s="1">
        <v>126</v>
      </c>
      <c r="B127" s="22">
        <v>500307500</v>
      </c>
      <c r="C127" s="23">
        <v>413507500</v>
      </c>
      <c r="D127" s="24" t="s">
        <v>173</v>
      </c>
      <c r="E127" s="4" t="s">
        <v>45</v>
      </c>
      <c r="F127" s="25">
        <v>41447</v>
      </c>
      <c r="G127" s="25">
        <v>28927</v>
      </c>
      <c r="H127" s="25">
        <v>808</v>
      </c>
      <c r="I127" s="25">
        <v>29735</v>
      </c>
      <c r="J127" s="26">
        <v>0.71742225010254057</v>
      </c>
      <c r="K127" s="4" t="s">
        <v>28</v>
      </c>
      <c r="L127" s="27">
        <v>4.4960628386021311</v>
      </c>
      <c r="M127" s="27">
        <v>5.6899968214557664</v>
      </c>
      <c r="N127" s="27">
        <v>3.5230000000000001</v>
      </c>
      <c r="O127" s="27">
        <v>0.61915676063570324</v>
      </c>
      <c r="P127" s="27">
        <v>0.34739999999999999</v>
      </c>
      <c r="Q127" s="28">
        <v>8.9090909957885742</v>
      </c>
      <c r="R127" s="28">
        <v>1</v>
      </c>
      <c r="S127" s="28">
        <v>3.4160714149475098</v>
      </c>
      <c r="T127" s="28">
        <v>3.4249999523162842</v>
      </c>
      <c r="U127" s="28">
        <v>2.9500000476837158</v>
      </c>
      <c r="V127" s="28">
        <v>3.2666666507720947</v>
      </c>
      <c r="W127" s="28">
        <v>3.3787879943847656</v>
      </c>
      <c r="X127" s="28">
        <v>2.5714285373687744</v>
      </c>
      <c r="Y127" s="29">
        <v>99</v>
      </c>
      <c r="Z127" s="29">
        <v>98</v>
      </c>
      <c r="AA127" s="29">
        <v>87</v>
      </c>
      <c r="AB127" s="29">
        <v>98</v>
      </c>
      <c r="AC127" s="29">
        <v>91</v>
      </c>
      <c r="AD127" s="29">
        <v>95</v>
      </c>
      <c r="AE127" s="27">
        <v>2.862587391922633</v>
      </c>
      <c r="AF127" s="27">
        <v>6.1590782315898407</v>
      </c>
      <c r="AG127" s="27">
        <v>9.0216656235124741</v>
      </c>
      <c r="AH127" s="27">
        <v>5.4569696473939118</v>
      </c>
      <c r="AI127" s="27">
        <v>6</v>
      </c>
      <c r="AJ127" s="27">
        <v>1.9207486229820252</v>
      </c>
      <c r="AK127" s="27">
        <v>2.1255029905351774</v>
      </c>
      <c r="AL127" s="27">
        <v>1.6243146158022563</v>
      </c>
      <c r="AM127" s="27">
        <v>1.7478596416589842</v>
      </c>
      <c r="AN127" s="27">
        <v>2.2700024609731573</v>
      </c>
      <c r="AO127" s="27">
        <v>1.2087271459036228</v>
      </c>
      <c r="AP127" s="27">
        <v>22.354125125249134</v>
      </c>
      <c r="AQ127" s="27">
        <v>1.2725240738443562</v>
      </c>
      <c r="AR127" s="27">
        <v>2.7700379552362948</v>
      </c>
      <c r="AS127" s="27">
        <v>1.4795625265089094</v>
      </c>
      <c r="AT127" s="27">
        <v>1.5938954284864513</v>
      </c>
      <c r="AU127" s="27">
        <v>8.3785153098616616E-2</v>
      </c>
      <c r="AV127" s="27">
        <v>3.38105991858342</v>
      </c>
      <c r="AW127" s="27">
        <v>10.580865055758048</v>
      </c>
      <c r="AX127" s="4">
        <v>0</v>
      </c>
      <c r="AY127" s="27">
        <v>41.956655804519656</v>
      </c>
      <c r="AZ127" s="30">
        <v>0</v>
      </c>
      <c r="BA127" s="5">
        <v>0</v>
      </c>
      <c r="BB127" s="4">
        <v>157</v>
      </c>
      <c r="BC127" s="4">
        <v>126</v>
      </c>
      <c r="BD127" s="4" t="s">
        <v>29</v>
      </c>
      <c r="BE127" s="27">
        <v>50.256439767477019</v>
      </c>
      <c r="BF127" s="28">
        <v>-8.2997839844160382</v>
      </c>
      <c r="BG127" s="27">
        <v>0</v>
      </c>
      <c r="BH127" s="4">
        <v>0</v>
      </c>
      <c r="BI127" s="30">
        <v>0</v>
      </c>
      <c r="BJ127" s="5">
        <v>0</v>
      </c>
    </row>
    <row r="128" spans="1:62" ht="15">
      <c r="A128" s="1">
        <v>127</v>
      </c>
      <c r="B128" s="22">
        <v>339068300</v>
      </c>
      <c r="C128" s="23">
        <v>444481700</v>
      </c>
      <c r="D128" s="24" t="s">
        <v>174</v>
      </c>
      <c r="E128" s="4" t="s">
        <v>45</v>
      </c>
      <c r="F128" s="25">
        <v>16203</v>
      </c>
      <c r="G128" s="25">
        <v>2932</v>
      </c>
      <c r="H128" s="25">
        <v>96</v>
      </c>
      <c r="I128" s="25">
        <v>3028</v>
      </c>
      <c r="J128" s="26">
        <v>0.18687897302968587</v>
      </c>
      <c r="K128" s="4" t="s">
        <v>28</v>
      </c>
      <c r="L128" s="27">
        <v>3.7872154420266999</v>
      </c>
      <c r="M128" s="27">
        <v>4.792914289872332</v>
      </c>
      <c r="N128" s="27">
        <v>3.9944000000000002</v>
      </c>
      <c r="O128" s="27">
        <v>0.83339691853876197</v>
      </c>
      <c r="P128" s="27">
        <v>0</v>
      </c>
      <c r="Q128" s="28">
        <v>6.7142858505249023</v>
      </c>
      <c r="R128" s="28">
        <v>0.57142859697341919</v>
      </c>
      <c r="S128" s="28">
        <v>2.8683035373687744</v>
      </c>
      <c r="T128" s="28">
        <v>2.672619104385376</v>
      </c>
      <c r="U128" s="28">
        <v>2.4375</v>
      </c>
      <c r="V128" s="28">
        <v>3.095238208770752</v>
      </c>
      <c r="W128" s="28">
        <v>3.0357143878936768</v>
      </c>
      <c r="X128" s="28">
        <v>2.6875</v>
      </c>
      <c r="Y128" s="29">
        <v>100</v>
      </c>
      <c r="Z128" s="29">
        <v>100</v>
      </c>
      <c r="AA128" s="29">
        <v>100</v>
      </c>
      <c r="AB128" s="29">
        <v>100</v>
      </c>
      <c r="AC128" s="29">
        <v>95.423299999999998</v>
      </c>
      <c r="AD128" s="29">
        <v>92.278899999999993</v>
      </c>
      <c r="AE128" s="27">
        <v>12.503094571025684</v>
      </c>
      <c r="AF128" s="27">
        <v>0</v>
      </c>
      <c r="AG128" s="27">
        <v>12.503094571025684</v>
      </c>
      <c r="AH128" s="27">
        <v>2.3236875080600483</v>
      </c>
      <c r="AI128" s="27">
        <v>1.7242061059544407</v>
      </c>
      <c r="AJ128" s="27">
        <v>0.43019213469766526</v>
      </c>
      <c r="AK128" s="27">
        <v>0.13967000388270512</v>
      </c>
      <c r="AL128" s="27">
        <v>0.51109519493019795</v>
      </c>
      <c r="AM128" s="27">
        <v>1.3950062742250933</v>
      </c>
      <c r="AN128" s="27">
        <v>1.5156477828739701</v>
      </c>
      <c r="AO128" s="27">
        <v>1.4087070770886441</v>
      </c>
      <c r="AP128" s="27">
        <v>9.4482120817127662</v>
      </c>
      <c r="AQ128" s="27">
        <v>5</v>
      </c>
      <c r="AR128" s="27">
        <v>5</v>
      </c>
      <c r="AS128" s="27">
        <v>5</v>
      </c>
      <c r="AT128" s="27">
        <v>5</v>
      </c>
      <c r="AU128" s="27">
        <v>2.4999955011318251</v>
      </c>
      <c r="AV128" s="27">
        <v>2.5000003474748866</v>
      </c>
      <c r="AW128" s="27">
        <v>24.999995848606712</v>
      </c>
      <c r="AX128" s="4">
        <v>0</v>
      </c>
      <c r="AY128" s="27">
        <v>46.951302501345168</v>
      </c>
      <c r="AZ128" s="30">
        <v>0</v>
      </c>
      <c r="BA128" s="5">
        <v>0</v>
      </c>
      <c r="BB128" s="4">
        <v>158</v>
      </c>
      <c r="BC128" s="4">
        <v>127</v>
      </c>
      <c r="BD128" s="4" t="s">
        <v>29</v>
      </c>
      <c r="BE128" s="27">
        <v>42.263886771183898</v>
      </c>
      <c r="BF128" s="28">
        <v>-0.31258011844544598</v>
      </c>
      <c r="BG128" s="27">
        <v>0</v>
      </c>
      <c r="BH128" s="4">
        <v>0</v>
      </c>
      <c r="BI128" s="30">
        <v>0</v>
      </c>
      <c r="BJ128" s="5">
        <v>0</v>
      </c>
    </row>
    <row r="129" spans="1:62" ht="15">
      <c r="A129" s="1">
        <v>128</v>
      </c>
      <c r="B129" s="22">
        <v>918268300</v>
      </c>
      <c r="C129" s="23">
        <v>714748100</v>
      </c>
      <c r="D129" s="24" t="s">
        <v>175</v>
      </c>
      <c r="E129" s="4" t="s">
        <v>37</v>
      </c>
      <c r="F129" s="25">
        <v>44783</v>
      </c>
      <c r="G129" s="25">
        <v>27966</v>
      </c>
      <c r="H129" s="25">
        <v>1697</v>
      </c>
      <c r="I129" s="25">
        <v>29663</v>
      </c>
      <c r="J129" s="26">
        <v>0.66237188218743714</v>
      </c>
      <c r="K129" s="4" t="s">
        <v>28</v>
      </c>
      <c r="L129" s="27">
        <v>4.0203799550577575</v>
      </c>
      <c r="M129" s="27">
        <v>5.0879958725033001</v>
      </c>
      <c r="N129" s="27">
        <v>3.9355000000000002</v>
      </c>
      <c r="O129" s="27">
        <v>0.77348726268988299</v>
      </c>
      <c r="P129" s="27">
        <v>0</v>
      </c>
      <c r="Q129" s="28">
        <v>7.3333334922790527</v>
      </c>
      <c r="R129" s="28">
        <v>0.74285715818405151</v>
      </c>
      <c r="S129" s="28">
        <v>3.2728173732757568</v>
      </c>
      <c r="T129" s="28">
        <v>3.3289682865142822</v>
      </c>
      <c r="U129" s="28">
        <v>2.9642856121063232</v>
      </c>
      <c r="V129" s="28">
        <v>3.109375</v>
      </c>
      <c r="W129" s="28">
        <v>3.1759259700775146</v>
      </c>
      <c r="X129" s="28">
        <v>2.8181817531585693</v>
      </c>
      <c r="Y129" s="29">
        <v>99</v>
      </c>
      <c r="Z129" s="29">
        <v>99</v>
      </c>
      <c r="AA129" s="29">
        <v>87</v>
      </c>
      <c r="AB129" s="29">
        <v>99</v>
      </c>
      <c r="AC129" s="29">
        <v>94</v>
      </c>
      <c r="AD129" s="29">
        <v>96</v>
      </c>
      <c r="AE129" s="27">
        <v>9.8072439286356143</v>
      </c>
      <c r="AF129" s="27">
        <v>0</v>
      </c>
      <c r="AG129" s="27">
        <v>9.8072439286356143</v>
      </c>
      <c r="AH129" s="27">
        <v>3.2074338048512421</v>
      </c>
      <c r="AI129" s="27">
        <v>3.4345236635726639</v>
      </c>
      <c r="AJ129" s="27">
        <v>1.5309334293079546</v>
      </c>
      <c r="AK129" s="27">
        <v>1.8720371424381055</v>
      </c>
      <c r="AL129" s="27">
        <v>1.655344793897342</v>
      </c>
      <c r="AM129" s="27">
        <v>1.4241042134685182</v>
      </c>
      <c r="AN129" s="27">
        <v>1.8239468211645007</v>
      </c>
      <c r="AO129" s="27">
        <v>1.6338591292069067</v>
      </c>
      <c r="AP129" s="27">
        <v>16.582182997907235</v>
      </c>
      <c r="AQ129" s="27">
        <v>1.2725240738443562</v>
      </c>
      <c r="AR129" s="27">
        <v>3.8850189776181479</v>
      </c>
      <c r="AS129" s="27">
        <v>1.4795625265089094</v>
      </c>
      <c r="AT129" s="27">
        <v>3.2969477142432257</v>
      </c>
      <c r="AU129" s="27">
        <v>1.7225234353990779</v>
      </c>
      <c r="AV129" s="27">
        <v>3.704847934866736</v>
      </c>
      <c r="AW129" s="27">
        <v>15.361424662480452</v>
      </c>
      <c r="AX129" s="4">
        <v>0</v>
      </c>
      <c r="AY129" s="27">
        <v>41.750851589023299</v>
      </c>
      <c r="AZ129" s="30">
        <v>0</v>
      </c>
      <c r="BA129" s="5">
        <v>0</v>
      </c>
      <c r="BB129" s="4">
        <v>159</v>
      </c>
      <c r="BC129" s="4">
        <v>128</v>
      </c>
      <c r="BD129" s="4" t="s">
        <v>29</v>
      </c>
      <c r="BE129" s="27">
        <v>32.973246470205083</v>
      </c>
      <c r="BF129" s="28">
        <v>8.77760510458711</v>
      </c>
      <c r="BG129" s="27">
        <v>8.77760510458711</v>
      </c>
      <c r="BH129" s="4">
        <v>9</v>
      </c>
      <c r="BI129" s="30">
        <v>2.1312386799199992</v>
      </c>
      <c r="BJ129" s="5">
        <v>63218.93</v>
      </c>
    </row>
    <row r="130" spans="1:62" ht="15">
      <c r="A130" s="1">
        <v>129</v>
      </c>
      <c r="B130" s="22">
        <v>86801900</v>
      </c>
      <c r="C130" s="23">
        <v>86801900</v>
      </c>
      <c r="D130" s="24" t="s">
        <v>176</v>
      </c>
      <c r="E130" s="4" t="s">
        <v>47</v>
      </c>
      <c r="F130" s="25">
        <v>69996</v>
      </c>
      <c r="G130" s="25">
        <v>51368</v>
      </c>
      <c r="H130" s="25">
        <v>1196</v>
      </c>
      <c r="I130" s="25">
        <v>52564</v>
      </c>
      <c r="J130" s="26">
        <v>0.75095719755414592</v>
      </c>
      <c r="K130" s="4" t="s">
        <v>28</v>
      </c>
      <c r="L130" s="27">
        <v>3.2270899065623642</v>
      </c>
      <c r="M130" s="27">
        <v>4.0840468583399065</v>
      </c>
      <c r="N130" s="27">
        <v>3.2130000000000001</v>
      </c>
      <c r="O130" s="27">
        <v>0.78671967081837746</v>
      </c>
      <c r="P130" s="27">
        <v>0.41260000000000002</v>
      </c>
      <c r="Q130" s="28">
        <v>5.7741937637329102</v>
      </c>
      <c r="R130" s="28">
        <v>0.41935482621192932</v>
      </c>
      <c r="S130" s="28">
        <v>3.0160713195800781</v>
      </c>
      <c r="T130" s="28">
        <v>2.9480819702148438</v>
      </c>
      <c r="U130" s="28">
        <v>2.7166666984558105</v>
      </c>
      <c r="V130" s="28">
        <v>3.0507247447967529</v>
      </c>
      <c r="W130" s="28">
        <v>2.5725805759429932</v>
      </c>
      <c r="X130" s="28">
        <v>2.769230842590332</v>
      </c>
      <c r="Y130" s="29">
        <v>99</v>
      </c>
      <c r="Z130" s="29">
        <v>97</v>
      </c>
      <c r="AA130" s="29">
        <v>90</v>
      </c>
      <c r="AB130" s="29">
        <v>100</v>
      </c>
      <c r="AC130" s="29">
        <v>96</v>
      </c>
      <c r="AD130" s="29">
        <v>95</v>
      </c>
      <c r="AE130" s="27">
        <v>10.402683769644765</v>
      </c>
      <c r="AF130" s="27">
        <v>7.432671027215874</v>
      </c>
      <c r="AG130" s="27">
        <v>17.835354796860639</v>
      </c>
      <c r="AH130" s="27">
        <v>0.98162133365230453</v>
      </c>
      <c r="AI130" s="27">
        <v>0.20698844776614195</v>
      </c>
      <c r="AJ130" s="27">
        <v>0.83228987636888929</v>
      </c>
      <c r="AK130" s="27">
        <v>0.86672631727282845</v>
      </c>
      <c r="AL130" s="27">
        <v>1.1174830221827192</v>
      </c>
      <c r="AM130" s="27">
        <v>1.3033836387043802</v>
      </c>
      <c r="AN130" s="27">
        <v>0.49730317395990059</v>
      </c>
      <c r="AO130" s="27">
        <v>1.5495214332309213</v>
      </c>
      <c r="AP130" s="27">
        <v>7.3553172431380851</v>
      </c>
      <c r="AQ130" s="27">
        <v>1.2725240738443562</v>
      </c>
      <c r="AR130" s="27">
        <v>1.6550569328544422</v>
      </c>
      <c r="AS130" s="27">
        <v>2.2919711742376228</v>
      </c>
      <c r="AT130" s="27">
        <v>5</v>
      </c>
      <c r="AU130" s="27">
        <v>2.8150156235993853</v>
      </c>
      <c r="AV130" s="27">
        <v>3.38105991858342</v>
      </c>
      <c r="AW130" s="27">
        <v>16.415627723119229</v>
      </c>
      <c r="AX130" s="4">
        <v>0</v>
      </c>
      <c r="AY130" s="27">
        <v>41.606299763117953</v>
      </c>
      <c r="AZ130" s="30">
        <v>0</v>
      </c>
      <c r="BA130" s="5">
        <v>0</v>
      </c>
      <c r="BB130" s="4">
        <v>160</v>
      </c>
      <c r="BC130" s="4">
        <v>129</v>
      </c>
      <c r="BD130" s="4" t="s">
        <v>29</v>
      </c>
      <c r="BE130" s="27">
        <v>50.576679479514297</v>
      </c>
      <c r="BF130" s="28">
        <v>-8.9703797256224078</v>
      </c>
      <c r="BG130" s="27">
        <v>0</v>
      </c>
      <c r="BH130" s="4">
        <v>0</v>
      </c>
      <c r="BI130" s="30">
        <v>0</v>
      </c>
      <c r="BJ130" s="5">
        <v>0</v>
      </c>
    </row>
    <row r="131" spans="1:62" ht="15">
      <c r="A131" s="1">
        <v>130</v>
      </c>
      <c r="B131" s="22">
        <v>999675300</v>
      </c>
      <c r="C131" s="23">
        <v>413970400</v>
      </c>
      <c r="D131" s="24" t="s">
        <v>177</v>
      </c>
      <c r="E131" s="4" t="s">
        <v>45</v>
      </c>
      <c r="F131" s="25">
        <v>38626</v>
      </c>
      <c r="G131" s="25">
        <v>20697</v>
      </c>
      <c r="H131" s="25">
        <v>811</v>
      </c>
      <c r="I131" s="25">
        <v>21508</v>
      </c>
      <c r="J131" s="26">
        <v>0.55682700771501059</v>
      </c>
      <c r="K131" s="4" t="s">
        <v>28</v>
      </c>
      <c r="L131" s="27">
        <v>4.1855403924890586</v>
      </c>
      <c r="M131" s="27">
        <v>5.2970148292549206</v>
      </c>
      <c r="N131" s="27">
        <v>4.4311999999999996</v>
      </c>
      <c r="O131" s="27">
        <v>0.83654664803407641</v>
      </c>
      <c r="P131" s="27">
        <v>0.25490000000000002</v>
      </c>
      <c r="Q131" s="28">
        <v>6.6666665077209473</v>
      </c>
      <c r="R131" s="28">
        <v>0.6428571343421936</v>
      </c>
      <c r="S131" s="28">
        <v>3.1520636081695557</v>
      </c>
      <c r="T131" s="28">
        <v>3.0484848022460938</v>
      </c>
      <c r="U131" s="28">
        <v>2.2999999523162842</v>
      </c>
      <c r="V131" s="28">
        <v>3</v>
      </c>
      <c r="W131" s="28">
        <v>2.9285714626312256</v>
      </c>
      <c r="X131" s="28">
        <v>2.1666667461395264</v>
      </c>
      <c r="Y131" s="29">
        <v>100</v>
      </c>
      <c r="Z131" s="29">
        <v>95</v>
      </c>
      <c r="AA131" s="29">
        <v>85</v>
      </c>
      <c r="AB131" s="29">
        <v>100</v>
      </c>
      <c r="AC131" s="29">
        <v>92</v>
      </c>
      <c r="AD131" s="29">
        <v>92</v>
      </c>
      <c r="AE131" s="27">
        <v>12.644827988835949</v>
      </c>
      <c r="AF131" s="27">
        <v>4.3522172868749944</v>
      </c>
      <c r="AG131" s="27">
        <v>16.997045275710946</v>
      </c>
      <c r="AH131" s="27">
        <v>2.2557066047819472</v>
      </c>
      <c r="AI131" s="27">
        <v>2.4368381242953108</v>
      </c>
      <c r="AJ131" s="27">
        <v>1.2023447781088121</v>
      </c>
      <c r="AK131" s="27">
        <v>1.1317294155697872</v>
      </c>
      <c r="AL131" s="27">
        <v>0.21242649403124553</v>
      </c>
      <c r="AM131" s="27">
        <v>1.198976243964021</v>
      </c>
      <c r="AN131" s="27">
        <v>1.2800605346341061</v>
      </c>
      <c r="AO131" s="27">
        <v>0.51136163226723852</v>
      </c>
      <c r="AP131" s="27">
        <v>10.229443827652469</v>
      </c>
      <c r="AQ131" s="27">
        <v>5</v>
      </c>
      <c r="AR131" s="27">
        <v>0</v>
      </c>
      <c r="AS131" s="27">
        <v>0.9379567613564338</v>
      </c>
      <c r="AT131" s="27">
        <v>5</v>
      </c>
      <c r="AU131" s="27">
        <v>0.63003124719877024</v>
      </c>
      <c r="AV131" s="27">
        <v>2.4096958697334721</v>
      </c>
      <c r="AW131" s="27">
        <v>13.977683878288676</v>
      </c>
      <c r="AX131" s="4">
        <v>0</v>
      </c>
      <c r="AY131" s="27">
        <v>41.204172981652093</v>
      </c>
      <c r="AZ131" s="30">
        <v>0</v>
      </c>
      <c r="BA131" s="5">
        <v>0</v>
      </c>
      <c r="BB131" s="4">
        <v>161</v>
      </c>
      <c r="BC131" s="4">
        <v>130</v>
      </c>
      <c r="BD131" s="4" t="s">
        <v>29</v>
      </c>
      <c r="BE131" s="27">
        <v>41.205390340063744</v>
      </c>
      <c r="BF131" s="28">
        <v>-1.2173770877836887E-3</v>
      </c>
      <c r="BG131" s="27">
        <v>0</v>
      </c>
      <c r="BH131" s="4">
        <v>0</v>
      </c>
      <c r="BI131" s="30">
        <v>0</v>
      </c>
      <c r="BJ131" s="5">
        <v>0</v>
      </c>
    </row>
    <row r="132" spans="1:62" ht="15">
      <c r="A132" s="1">
        <v>131</v>
      </c>
      <c r="B132" s="22">
        <v>500179000</v>
      </c>
      <c r="C132" s="23">
        <v>407949300</v>
      </c>
      <c r="D132" s="24" t="s">
        <v>178</v>
      </c>
      <c r="E132" s="4" t="s">
        <v>179</v>
      </c>
      <c r="F132" s="25">
        <v>15290</v>
      </c>
      <c r="G132" s="25">
        <v>12495</v>
      </c>
      <c r="H132" s="25">
        <v>193</v>
      </c>
      <c r="I132" s="25">
        <v>12688</v>
      </c>
      <c r="J132" s="26">
        <v>0.82982341399607584</v>
      </c>
      <c r="K132" s="4" t="s">
        <v>28</v>
      </c>
      <c r="L132" s="27">
        <v>3.958252275312856</v>
      </c>
      <c r="M132" s="27">
        <v>5.0093701252744607</v>
      </c>
      <c r="N132" s="27">
        <v>3.3426</v>
      </c>
      <c r="O132" s="27">
        <v>0.6672695202007779</v>
      </c>
      <c r="P132" s="27">
        <v>0.2</v>
      </c>
      <c r="Q132" s="28">
        <v>7.8000001907348633</v>
      </c>
      <c r="R132" s="28">
        <v>0.92857140302658081</v>
      </c>
      <c r="S132" s="28">
        <v>3.5078125</v>
      </c>
      <c r="T132" s="28">
        <v>3.2811355590820313</v>
      </c>
      <c r="U132" s="28">
        <v>3.5666666030883789</v>
      </c>
      <c r="V132" s="28">
        <v>3.2638888359069824</v>
      </c>
      <c r="W132" s="28">
        <v>3.355555534362793</v>
      </c>
      <c r="X132" s="28">
        <v>3.0357143878936768</v>
      </c>
      <c r="Y132" s="29">
        <v>98</v>
      </c>
      <c r="Z132" s="29">
        <v>92</v>
      </c>
      <c r="AA132" s="29">
        <v>93</v>
      </c>
      <c r="AB132" s="29">
        <v>94</v>
      </c>
      <c r="AC132" s="29">
        <v>93</v>
      </c>
      <c r="AD132" s="29">
        <v>89</v>
      </c>
      <c r="AE132" s="27">
        <v>5.0275942166629308</v>
      </c>
      <c r="AF132" s="27">
        <v>3.27982089914694</v>
      </c>
      <c r="AG132" s="27">
        <v>8.3074151158098708</v>
      </c>
      <c r="AH132" s="27">
        <v>3.8736425726085413</v>
      </c>
      <c r="AI132" s="27">
        <v>5.2873673869923499</v>
      </c>
      <c r="AJ132" s="27">
        <v>2.1703895295859015</v>
      </c>
      <c r="AK132" s="27">
        <v>1.7457875067147313</v>
      </c>
      <c r="AL132" s="27">
        <v>2.9637977803041333</v>
      </c>
      <c r="AM132" s="27">
        <v>1.7421420295881989</v>
      </c>
      <c r="AN132" s="27">
        <v>2.2189186277381379</v>
      </c>
      <c r="AO132" s="27">
        <v>2.0086468706437084</v>
      </c>
      <c r="AP132" s="27">
        <v>22.010692304175702</v>
      </c>
      <c r="AQ132" s="27">
        <v>0</v>
      </c>
      <c r="AR132" s="27">
        <v>0</v>
      </c>
      <c r="AS132" s="27">
        <v>3.1043798219663361</v>
      </c>
      <c r="AT132" s="27">
        <v>0</v>
      </c>
      <c r="AU132" s="27">
        <v>1.176277341298924</v>
      </c>
      <c r="AV132" s="27">
        <v>1.4383318208835241</v>
      </c>
      <c r="AW132" s="27">
        <v>5.7189889841487851</v>
      </c>
      <c r="AX132" s="4">
        <v>5</v>
      </c>
      <c r="AY132" s="27">
        <v>41.03709640413436</v>
      </c>
      <c r="AZ132" s="30">
        <v>0</v>
      </c>
      <c r="BA132" s="5">
        <v>0</v>
      </c>
      <c r="BB132" s="4">
        <v>162</v>
      </c>
      <c r="BC132" s="4">
        <v>131</v>
      </c>
      <c r="BD132" s="4" t="s">
        <v>29</v>
      </c>
      <c r="BE132" s="27">
        <v>40.578778356935814</v>
      </c>
      <c r="BF132" s="28">
        <v>0.4583180313049553</v>
      </c>
      <c r="BG132" s="27">
        <v>0.4583180313049553</v>
      </c>
      <c r="BH132" s="4">
        <v>41</v>
      </c>
      <c r="BI132" s="30">
        <v>1.4395099759177858</v>
      </c>
      <c r="BJ132" s="5">
        <v>18264.5</v>
      </c>
    </row>
    <row r="133" spans="1:62" ht="15">
      <c r="A133" s="1">
        <v>132</v>
      </c>
      <c r="B133" s="22">
        <v>411117600</v>
      </c>
      <c r="C133" s="23">
        <v>411117600</v>
      </c>
      <c r="D133" s="24" t="s">
        <v>180</v>
      </c>
      <c r="E133" s="4" t="s">
        <v>37</v>
      </c>
      <c r="F133" s="25">
        <v>48004</v>
      </c>
      <c r="G133" s="25">
        <v>16770</v>
      </c>
      <c r="H133" s="25">
        <v>743</v>
      </c>
      <c r="I133" s="25">
        <v>17513</v>
      </c>
      <c r="J133" s="26">
        <v>0.36482376468627614</v>
      </c>
      <c r="K133" s="4" t="s">
        <v>28</v>
      </c>
      <c r="L133" s="27">
        <v>3.6260901813429181</v>
      </c>
      <c r="M133" s="27">
        <v>4.5890020550887112</v>
      </c>
      <c r="N133" s="27">
        <v>2.94</v>
      </c>
      <c r="O133" s="27">
        <v>0.64066216678631804</v>
      </c>
      <c r="P133" s="27">
        <v>0.63749999999999996</v>
      </c>
      <c r="Q133" s="28">
        <v>6.1111111640930176</v>
      </c>
      <c r="R133" s="28">
        <v>0.5</v>
      </c>
      <c r="S133" s="28">
        <v>3.0398809909820557</v>
      </c>
      <c r="T133" s="28">
        <v>2.7782313823699951</v>
      </c>
      <c r="U133" s="28">
        <v>2.6764705181121826</v>
      </c>
      <c r="V133" s="28">
        <v>2.7777776718139648</v>
      </c>
      <c r="W133" s="28">
        <v>2.6888887882232666</v>
      </c>
      <c r="X133" s="28">
        <v>2.53125</v>
      </c>
      <c r="Y133" s="29">
        <v>99</v>
      </c>
      <c r="Z133" s="29">
        <v>98</v>
      </c>
      <c r="AA133" s="29">
        <v>92</v>
      </c>
      <c r="AB133" s="29">
        <v>98</v>
      </c>
      <c r="AC133" s="29">
        <v>100</v>
      </c>
      <c r="AD133" s="29">
        <v>98</v>
      </c>
      <c r="AE133" s="27">
        <v>3.8303005621040151</v>
      </c>
      <c r="AF133" s="27">
        <v>11.825784826852296</v>
      </c>
      <c r="AG133" s="27">
        <v>15.65608538895631</v>
      </c>
      <c r="AH133" s="27">
        <v>1.4626012854522172</v>
      </c>
      <c r="AI133" s="27">
        <v>1.0115734929467908</v>
      </c>
      <c r="AJ133" s="27">
        <v>0.89707947365051333</v>
      </c>
      <c r="AK133" s="27">
        <v>0.41842290674318161</v>
      </c>
      <c r="AL133" s="27">
        <v>1.0301714818118635</v>
      </c>
      <c r="AM133" s="27">
        <v>0.74157316718153743</v>
      </c>
      <c r="AN133" s="27">
        <v>0.75304317370032514</v>
      </c>
      <c r="AO133" s="27">
        <v>1.1395034025650017</v>
      </c>
      <c r="AP133" s="27">
        <v>7.4539683840514304</v>
      </c>
      <c r="AQ133" s="27">
        <v>1.2725240738443562</v>
      </c>
      <c r="AR133" s="27">
        <v>2.7700379552362948</v>
      </c>
      <c r="AS133" s="27">
        <v>2.833576939390098</v>
      </c>
      <c r="AT133" s="27">
        <v>1.5938954284864513</v>
      </c>
      <c r="AU133" s="27">
        <v>5</v>
      </c>
      <c r="AV133" s="27">
        <v>4.352423967433368</v>
      </c>
      <c r="AW133" s="27">
        <v>17.822458364390567</v>
      </c>
      <c r="AX133" s="4">
        <v>0</v>
      </c>
      <c r="AY133" s="27">
        <v>40.932512137398305</v>
      </c>
      <c r="AZ133" s="30">
        <v>0</v>
      </c>
      <c r="BA133" s="5">
        <v>0</v>
      </c>
      <c r="BB133" s="4">
        <v>163</v>
      </c>
      <c r="BC133" s="4">
        <v>132</v>
      </c>
      <c r="BD133" s="4" t="s">
        <v>29</v>
      </c>
      <c r="BE133" s="27">
        <v>52.947075499718849</v>
      </c>
      <c r="BF133" s="28">
        <v>-12.014563362096524</v>
      </c>
      <c r="BG133" s="27">
        <v>0</v>
      </c>
      <c r="BH133" s="4">
        <v>0</v>
      </c>
      <c r="BI133" s="30">
        <v>0</v>
      </c>
      <c r="BJ133" s="5">
        <v>0</v>
      </c>
    </row>
    <row r="134" spans="1:62" ht="15">
      <c r="A134" s="1">
        <v>133</v>
      </c>
      <c r="B134" s="22">
        <v>502592300</v>
      </c>
      <c r="C134" s="23">
        <v>413972100</v>
      </c>
      <c r="D134" s="24" t="s">
        <v>181</v>
      </c>
      <c r="E134" s="4" t="s">
        <v>52</v>
      </c>
      <c r="F134" s="25">
        <v>42222</v>
      </c>
      <c r="G134" s="25">
        <v>29056</v>
      </c>
      <c r="H134" s="25">
        <v>2835</v>
      </c>
      <c r="I134" s="25">
        <v>31891</v>
      </c>
      <c r="J134" s="26">
        <v>0.75531713324806971</v>
      </c>
      <c r="K134" s="4" t="s">
        <v>28</v>
      </c>
      <c r="L134" s="27">
        <v>4.1363900848740753</v>
      </c>
      <c r="M134" s="27">
        <v>5.2348126083024713</v>
      </c>
      <c r="N134" s="27">
        <v>3.7772000000000001</v>
      </c>
      <c r="O134" s="27">
        <v>0.72155400443739259</v>
      </c>
      <c r="P134" s="27">
        <v>0.17499999999999999</v>
      </c>
      <c r="Q134" s="28">
        <v>6.8666667938232422</v>
      </c>
      <c r="R134" s="28">
        <v>0.66666668653488159</v>
      </c>
      <c r="S134" s="28">
        <v>3.1529018878936768</v>
      </c>
      <c r="T134" s="28">
        <v>3.2450792789459229</v>
      </c>
      <c r="U134" s="28">
        <v>2.8571429252624512</v>
      </c>
      <c r="V134" s="28">
        <v>3.0370371341705322</v>
      </c>
      <c r="W134" s="28">
        <v>2.7000000476837158</v>
      </c>
      <c r="X134" s="28">
        <v>3.1071429252624512</v>
      </c>
      <c r="Y134" s="29">
        <v>100</v>
      </c>
      <c r="Z134" s="29">
        <v>98</v>
      </c>
      <c r="AA134" s="29">
        <v>91</v>
      </c>
      <c r="AB134" s="29">
        <v>97</v>
      </c>
      <c r="AC134" s="29">
        <v>98</v>
      </c>
      <c r="AD134" s="29">
        <v>92</v>
      </c>
      <c r="AE134" s="27">
        <v>7.4703200114870336</v>
      </c>
      <c r="AF134" s="27">
        <v>2.7914801032780621</v>
      </c>
      <c r="AG134" s="27">
        <v>10.261800114765096</v>
      </c>
      <c r="AH134" s="27">
        <v>2.5412250370939415</v>
      </c>
      <c r="AI134" s="27">
        <v>2.6743825268534538</v>
      </c>
      <c r="AJ134" s="27">
        <v>1.2046258598095299</v>
      </c>
      <c r="AK134" s="27">
        <v>1.6506206099666607</v>
      </c>
      <c r="AL134" s="27">
        <v>1.422616386674598</v>
      </c>
      <c r="AM134" s="27">
        <v>1.2752102536744443</v>
      </c>
      <c r="AN134" s="27">
        <v>0.7774747545476306</v>
      </c>
      <c r="AO134" s="27">
        <v>2.131711348887058</v>
      </c>
      <c r="AP134" s="27">
        <v>13.677866777507319</v>
      </c>
      <c r="AQ134" s="27">
        <v>5</v>
      </c>
      <c r="AR134" s="27">
        <v>2.7700379552362948</v>
      </c>
      <c r="AS134" s="27">
        <v>2.5627740568138604</v>
      </c>
      <c r="AT134" s="27">
        <v>0</v>
      </c>
      <c r="AU134" s="27">
        <v>3.9075078117996926</v>
      </c>
      <c r="AV134" s="27">
        <v>2.4096958697334721</v>
      </c>
      <c r="AW134" s="27">
        <v>16.65001569358332</v>
      </c>
      <c r="AX134" s="4">
        <v>0</v>
      </c>
      <c r="AY134" s="27">
        <v>40.589682585855734</v>
      </c>
      <c r="AZ134" s="30">
        <v>0</v>
      </c>
      <c r="BA134" s="5">
        <v>0</v>
      </c>
      <c r="BB134" s="4">
        <v>164</v>
      </c>
      <c r="BC134" s="4">
        <v>133</v>
      </c>
      <c r="BD134" s="4" t="s">
        <v>29</v>
      </c>
      <c r="BE134" s="27">
        <v>42.819892398792604</v>
      </c>
      <c r="BF134" s="28">
        <v>-2.2302098169338649</v>
      </c>
      <c r="BG134" s="27">
        <v>0</v>
      </c>
      <c r="BH134" s="4">
        <v>0</v>
      </c>
      <c r="BI134" s="30">
        <v>0</v>
      </c>
      <c r="BJ134" s="5">
        <v>0</v>
      </c>
    </row>
    <row r="135" spans="1:62" ht="15">
      <c r="A135" s="1">
        <v>134</v>
      </c>
      <c r="B135" s="22">
        <v>422877400</v>
      </c>
      <c r="C135" s="23">
        <v>300087700</v>
      </c>
      <c r="D135" s="24" t="s">
        <v>182</v>
      </c>
      <c r="E135" s="4" t="s">
        <v>68</v>
      </c>
      <c r="F135" s="25">
        <v>31298</v>
      </c>
      <c r="G135" s="25">
        <v>24751</v>
      </c>
      <c r="H135" s="25">
        <v>2285</v>
      </c>
      <c r="I135" s="25">
        <v>27036</v>
      </c>
      <c r="J135" s="26">
        <v>0.86382516454725544</v>
      </c>
      <c r="K135" s="4" t="s">
        <v>28</v>
      </c>
      <c r="L135" s="27">
        <v>4.1306611149082109</v>
      </c>
      <c r="M135" s="27">
        <v>5.2275623046332012</v>
      </c>
      <c r="N135" s="27">
        <v>3.4605000000000001</v>
      </c>
      <c r="O135" s="27">
        <v>0.66197202411780931</v>
      </c>
      <c r="P135" s="27">
        <v>0.14879999999999999</v>
      </c>
      <c r="Q135" s="28">
        <v>7.4736843109130859</v>
      </c>
      <c r="R135" s="28">
        <v>0.78947371244430542</v>
      </c>
      <c r="S135" s="28">
        <v>3.4014410972595215</v>
      </c>
      <c r="T135" s="28">
        <v>3.015317440032959</v>
      </c>
      <c r="U135" s="28">
        <v>3.21875</v>
      </c>
      <c r="V135" s="28">
        <v>3.0833332538604736</v>
      </c>
      <c r="W135" s="28">
        <v>3.3382353782653809</v>
      </c>
      <c r="X135" s="28">
        <v>3</v>
      </c>
      <c r="Y135" s="29">
        <v>99</v>
      </c>
      <c r="Z135" s="29">
        <v>100</v>
      </c>
      <c r="AA135" s="29">
        <v>90</v>
      </c>
      <c r="AB135" s="29">
        <v>100</v>
      </c>
      <c r="AC135" s="29">
        <v>77</v>
      </c>
      <c r="AD135" s="29">
        <v>90</v>
      </c>
      <c r="AE135" s="27">
        <v>4.7892143091843442</v>
      </c>
      <c r="AF135" s="27">
        <v>2.2796989492074782</v>
      </c>
      <c r="AG135" s="27">
        <v>7.0689132583918219</v>
      </c>
      <c r="AH135" s="27">
        <v>3.4077972467795101</v>
      </c>
      <c r="AI135" s="27">
        <v>3.8996101734513342</v>
      </c>
      <c r="AJ135" s="27">
        <v>1.8809373893407138</v>
      </c>
      <c r="AK135" s="27">
        <v>1.0441875248581538</v>
      </c>
      <c r="AL135" s="27">
        <v>2.208075861540836</v>
      </c>
      <c r="AM135" s="27">
        <v>1.3705021523874381</v>
      </c>
      <c r="AN135" s="27">
        <v>2.1808348447531287</v>
      </c>
      <c r="AO135" s="27">
        <v>1.9471144261359292</v>
      </c>
      <c r="AP135" s="27">
        <v>17.939059619247043</v>
      </c>
      <c r="AQ135" s="27">
        <v>1.2725240738443562</v>
      </c>
      <c r="AR135" s="27">
        <v>5</v>
      </c>
      <c r="AS135" s="27">
        <v>2.2919711742376228</v>
      </c>
      <c r="AT135" s="27">
        <v>5</v>
      </c>
      <c r="AU135" s="27">
        <v>0</v>
      </c>
      <c r="AV135" s="27">
        <v>1.7621198371668401</v>
      </c>
      <c r="AW135" s="27">
        <v>15.326615085248818</v>
      </c>
      <c r="AX135" s="4">
        <v>0</v>
      </c>
      <c r="AY135" s="27">
        <v>40.334587962887682</v>
      </c>
      <c r="AZ135" s="30">
        <v>0</v>
      </c>
      <c r="BA135" s="5">
        <v>0</v>
      </c>
      <c r="BB135" s="4">
        <v>165</v>
      </c>
      <c r="BC135" s="4">
        <v>134</v>
      </c>
      <c r="BD135" s="4" t="s">
        <v>29</v>
      </c>
      <c r="BE135" s="27">
        <v>40.208313931846568</v>
      </c>
      <c r="BF135" s="28">
        <v>0.12627403216117727</v>
      </c>
      <c r="BG135" s="27">
        <v>0.12627403216117727</v>
      </c>
      <c r="BH135" s="4">
        <v>43</v>
      </c>
      <c r="BI135" s="30">
        <v>1.4119013162843081</v>
      </c>
      <c r="BJ135" s="5">
        <v>38172.160000000003</v>
      </c>
    </row>
    <row r="136" spans="1:62" ht="15">
      <c r="A136" s="1">
        <v>135</v>
      </c>
      <c r="B136" s="22">
        <v>419276100</v>
      </c>
      <c r="C136" s="23">
        <v>419276100</v>
      </c>
      <c r="D136" s="24" t="s">
        <v>183</v>
      </c>
      <c r="E136" s="4" t="s">
        <v>37</v>
      </c>
      <c r="F136" s="25">
        <v>16729</v>
      </c>
      <c r="G136" s="25">
        <v>8164</v>
      </c>
      <c r="H136" s="25">
        <v>58</v>
      </c>
      <c r="I136" s="25">
        <v>8222</v>
      </c>
      <c r="J136" s="26">
        <v>0.4914818578516349</v>
      </c>
      <c r="K136" s="4" t="s">
        <v>28</v>
      </c>
      <c r="L136" s="27">
        <v>3.8184759715148076</v>
      </c>
      <c r="M136" s="27">
        <v>4.8324760842265366</v>
      </c>
      <c r="N136" s="27">
        <v>1.8615999999999999</v>
      </c>
      <c r="O136" s="27">
        <v>0.3852269452664987</v>
      </c>
      <c r="P136" s="27">
        <v>0.34289999999999998</v>
      </c>
      <c r="Q136" s="28">
        <v>7.8000001907348633</v>
      </c>
      <c r="R136" s="28">
        <v>0.6875</v>
      </c>
      <c r="S136" s="28">
        <v>3.5390625</v>
      </c>
      <c r="T136" s="28">
        <v>3.2818782329559326</v>
      </c>
      <c r="U136" s="28">
        <v>3.269230842590332</v>
      </c>
      <c r="V136" s="28">
        <v>3.5128204822540283</v>
      </c>
      <c r="W136" s="28">
        <v>3.2999999523162842</v>
      </c>
      <c r="X136" s="28">
        <v>3.0454545021057129</v>
      </c>
      <c r="Y136" s="29">
        <v>100</v>
      </c>
      <c r="Z136" s="29">
        <v>100</v>
      </c>
      <c r="AA136" s="29">
        <v>93</v>
      </c>
      <c r="AB136" s="29">
        <v>98</v>
      </c>
      <c r="AC136" s="29">
        <v>79</v>
      </c>
      <c r="AD136" s="29">
        <v>29</v>
      </c>
      <c r="AE136" s="27">
        <v>0</v>
      </c>
      <c r="AF136" s="27">
        <v>6.0711768883334436</v>
      </c>
      <c r="AG136" s="27">
        <v>6.0711768883334436</v>
      </c>
      <c r="AH136" s="27">
        <v>3.8736425726085413</v>
      </c>
      <c r="AI136" s="27">
        <v>2.8822334330917445</v>
      </c>
      <c r="AJ136" s="27">
        <v>2.2554253488909337</v>
      </c>
      <c r="AK136" s="27">
        <v>1.7477477191273332</v>
      </c>
      <c r="AL136" s="27">
        <v>2.3177270793456461</v>
      </c>
      <c r="AM136" s="27">
        <v>2.2545212395312579</v>
      </c>
      <c r="AN136" s="27">
        <v>2.0967622962151657</v>
      </c>
      <c r="AO136" s="27">
        <v>2.0254281476751328</v>
      </c>
      <c r="AP136" s="27">
        <v>19.453487836485753</v>
      </c>
      <c r="AQ136" s="27">
        <v>5</v>
      </c>
      <c r="AR136" s="27">
        <v>5</v>
      </c>
      <c r="AS136" s="27">
        <v>3.1043798219663361</v>
      </c>
      <c r="AT136" s="27">
        <v>1.5938954284864513</v>
      </c>
      <c r="AU136" s="27">
        <v>0</v>
      </c>
      <c r="AV136" s="27">
        <v>0</v>
      </c>
      <c r="AW136" s="27">
        <v>14.698275250452788</v>
      </c>
      <c r="AX136" s="4">
        <v>0</v>
      </c>
      <c r="AY136" s="27">
        <v>40.222939975271984</v>
      </c>
      <c r="AZ136" s="30">
        <v>0</v>
      </c>
      <c r="BA136" s="5">
        <v>0</v>
      </c>
      <c r="BB136" s="4">
        <v>166</v>
      </c>
      <c r="BC136" s="4">
        <v>135</v>
      </c>
      <c r="BD136" s="4" t="s">
        <v>29</v>
      </c>
      <c r="BE136" s="27">
        <v>24.334733567725817</v>
      </c>
      <c r="BF136" s="28">
        <v>15.888206407546168</v>
      </c>
      <c r="BG136" s="27">
        <v>15.888206407546168</v>
      </c>
      <c r="BH136" s="4">
        <v>2</v>
      </c>
      <c r="BI136" s="30">
        <v>2.7224680702085848</v>
      </c>
      <c r="BJ136" s="5">
        <v>22384.13</v>
      </c>
    </row>
    <row r="137" spans="1:62" ht="15">
      <c r="A137" s="1">
        <v>136</v>
      </c>
      <c r="B137" s="22">
        <v>30177900</v>
      </c>
      <c r="C137" s="23">
        <v>30177900</v>
      </c>
      <c r="D137" s="24" t="s">
        <v>184</v>
      </c>
      <c r="E137" s="4" t="s">
        <v>45</v>
      </c>
      <c r="F137" s="25">
        <v>39410</v>
      </c>
      <c r="G137" s="25">
        <v>18042</v>
      </c>
      <c r="H137" s="25">
        <v>2155</v>
      </c>
      <c r="I137" s="25">
        <v>20197</v>
      </c>
      <c r="J137" s="26">
        <v>0.51248414108094398</v>
      </c>
      <c r="K137" s="4" t="s">
        <v>28</v>
      </c>
      <c r="L137" s="27">
        <v>3.7528609356557245</v>
      </c>
      <c r="M137" s="27">
        <v>4.7494369099800382</v>
      </c>
      <c r="N137" s="27">
        <v>3.5526</v>
      </c>
      <c r="O137" s="27">
        <v>0.7480044618626025</v>
      </c>
      <c r="P137" s="27">
        <v>0.2979</v>
      </c>
      <c r="Q137" s="28">
        <v>6.8333334922790527</v>
      </c>
      <c r="R137" s="28">
        <v>0.77777779102325439</v>
      </c>
      <c r="S137" s="28">
        <v>3.0902776718139648</v>
      </c>
      <c r="T137" s="28">
        <v>2.9323129653930664</v>
      </c>
      <c r="U137" s="28">
        <v>2.2941176891326904</v>
      </c>
      <c r="V137" s="28">
        <v>2.9305555820465088</v>
      </c>
      <c r="W137" s="28">
        <v>2.9117646217346191</v>
      </c>
      <c r="X137" s="28">
        <v>2.5357143878936768</v>
      </c>
      <c r="Y137" s="29">
        <v>97</v>
      </c>
      <c r="Z137" s="29">
        <v>98</v>
      </c>
      <c r="AA137" s="29">
        <v>88</v>
      </c>
      <c r="AB137" s="29">
        <v>92</v>
      </c>
      <c r="AC137" s="29">
        <v>100</v>
      </c>
      <c r="AD137" s="29">
        <v>100</v>
      </c>
      <c r="AE137" s="27">
        <v>8.6605535661769935</v>
      </c>
      <c r="AF137" s="27">
        <v>5.1921634557694638</v>
      </c>
      <c r="AG137" s="27">
        <v>13.852717021946457</v>
      </c>
      <c r="AH137" s="27">
        <v>2.4936387451632784</v>
      </c>
      <c r="AI137" s="27">
        <v>3.7829216845689695</v>
      </c>
      <c r="AJ137" s="27">
        <v>1.0342162110839725</v>
      </c>
      <c r="AK137" s="27">
        <v>0.82510562739497684</v>
      </c>
      <c r="AL137" s="27">
        <v>0.19964942280119863</v>
      </c>
      <c r="AM137" s="27">
        <v>1.0560379051545019</v>
      </c>
      <c r="AN137" s="27">
        <v>1.2431054357441158</v>
      </c>
      <c r="AO137" s="27">
        <v>1.1471951121680521</v>
      </c>
      <c r="AP137" s="27">
        <v>11.781870144079068</v>
      </c>
      <c r="AQ137" s="27">
        <v>0</v>
      </c>
      <c r="AR137" s="27">
        <v>2.7700379552362948</v>
      </c>
      <c r="AS137" s="27">
        <v>1.750365409085147</v>
      </c>
      <c r="AT137" s="27">
        <v>0</v>
      </c>
      <c r="AU137" s="27">
        <v>5</v>
      </c>
      <c r="AV137" s="27">
        <v>5</v>
      </c>
      <c r="AW137" s="27">
        <v>14.520403364321442</v>
      </c>
      <c r="AX137" s="4">
        <v>0</v>
      </c>
      <c r="AY137" s="27">
        <v>40.154990530346964</v>
      </c>
      <c r="AZ137" s="30">
        <v>0</v>
      </c>
      <c r="BA137" s="5">
        <v>0</v>
      </c>
      <c r="BB137" s="4">
        <v>167</v>
      </c>
      <c r="BC137" s="4">
        <v>136</v>
      </c>
      <c r="BD137" s="4" t="s">
        <v>29</v>
      </c>
      <c r="BE137" s="27">
        <v>56.014059075284422</v>
      </c>
      <c r="BF137" s="28">
        <v>-15.859068544937458</v>
      </c>
      <c r="BG137" s="27">
        <v>0</v>
      </c>
      <c r="BH137" s="4">
        <v>0</v>
      </c>
      <c r="BI137" s="30">
        <v>0</v>
      </c>
      <c r="BJ137" s="5">
        <v>0</v>
      </c>
    </row>
    <row r="138" spans="1:62" ht="15">
      <c r="A138" s="1">
        <v>137</v>
      </c>
      <c r="B138" s="31">
        <v>999388600</v>
      </c>
      <c r="C138" s="23">
        <v>413990900</v>
      </c>
      <c r="D138" s="24" t="s">
        <v>185</v>
      </c>
      <c r="E138" s="4" t="s">
        <v>58</v>
      </c>
      <c r="F138" s="25">
        <v>48284</v>
      </c>
      <c r="G138" s="25">
        <v>36435</v>
      </c>
      <c r="H138" s="25">
        <v>390</v>
      </c>
      <c r="I138" s="25">
        <v>36825</v>
      </c>
      <c r="J138" s="26">
        <v>0.76267500621323836</v>
      </c>
      <c r="K138" s="4" t="s">
        <v>28</v>
      </c>
      <c r="L138" s="27">
        <v>3.8201622047870227</v>
      </c>
      <c r="M138" s="27">
        <v>4.8346100984304217</v>
      </c>
      <c r="N138" s="27">
        <v>3.4056000000000002</v>
      </c>
      <c r="O138" s="27">
        <v>0.70442081794882361</v>
      </c>
      <c r="P138" s="27">
        <v>0.44900000000000001</v>
      </c>
      <c r="Q138" s="28">
        <v>5.880000114440918</v>
      </c>
      <c r="R138" s="28">
        <v>0.40000000596046448</v>
      </c>
      <c r="S138" s="28">
        <v>2.942680835723877</v>
      </c>
      <c r="T138" s="28">
        <v>2.7128536701202393</v>
      </c>
      <c r="U138" s="28">
        <v>2.4772727489471436</v>
      </c>
      <c r="V138" s="28">
        <v>2.6916666030883789</v>
      </c>
      <c r="W138" s="28">
        <v>2.5866665840148926</v>
      </c>
      <c r="X138" s="28">
        <v>2.2400000095367432</v>
      </c>
      <c r="Y138" s="29">
        <v>100</v>
      </c>
      <c r="Z138" s="29">
        <v>99</v>
      </c>
      <c r="AA138" s="29">
        <v>98</v>
      </c>
      <c r="AB138" s="29">
        <v>99</v>
      </c>
      <c r="AC138" s="29">
        <v>91</v>
      </c>
      <c r="AD138" s="29">
        <v>97</v>
      </c>
      <c r="AE138" s="27">
        <v>6.6993506051878686</v>
      </c>
      <c r="AF138" s="27">
        <v>8.1436952260009594</v>
      </c>
      <c r="AG138" s="27">
        <v>14.843045831188828</v>
      </c>
      <c r="AH138" s="27">
        <v>1.1326694344902806</v>
      </c>
      <c r="AI138" s="27">
        <v>1.3888251002826976E-2</v>
      </c>
      <c r="AJ138" s="27">
        <v>0.63258363880393587</v>
      </c>
      <c r="AK138" s="27">
        <v>0.24586506195689201</v>
      </c>
      <c r="AL138" s="27">
        <v>0.59748698503741227</v>
      </c>
      <c r="AM138" s="27">
        <v>0.5643296466873351</v>
      </c>
      <c r="AN138" s="27">
        <v>0.52827567048465507</v>
      </c>
      <c r="AO138" s="27">
        <v>0.63770776968382026</v>
      </c>
      <c r="AP138" s="27">
        <v>4.3528064581471577</v>
      </c>
      <c r="AQ138" s="27">
        <v>5</v>
      </c>
      <c r="AR138" s="27">
        <v>3.8850189776181479</v>
      </c>
      <c r="AS138" s="27">
        <v>4.4583942348475247</v>
      </c>
      <c r="AT138" s="27">
        <v>3.2969477142432257</v>
      </c>
      <c r="AU138" s="27">
        <v>8.3785153098616616E-2</v>
      </c>
      <c r="AV138" s="27">
        <v>4.0286359511500516</v>
      </c>
      <c r="AW138" s="27">
        <v>20.752782030957569</v>
      </c>
      <c r="AX138" s="4">
        <v>0</v>
      </c>
      <c r="AY138" s="27">
        <v>39.94863432029355</v>
      </c>
      <c r="AZ138" s="30">
        <v>0</v>
      </c>
      <c r="BA138" s="5">
        <v>0</v>
      </c>
      <c r="BB138" s="4">
        <v>168</v>
      </c>
      <c r="BC138" s="4">
        <v>137</v>
      </c>
      <c r="BD138" s="4" t="s">
        <v>29</v>
      </c>
      <c r="BE138" s="27">
        <v>41.008297090720149</v>
      </c>
      <c r="BF138" s="28">
        <v>-1.0596627921092789</v>
      </c>
      <c r="BG138" s="27">
        <v>0</v>
      </c>
      <c r="BH138" s="4">
        <v>0</v>
      </c>
      <c r="BI138" s="30">
        <v>0</v>
      </c>
      <c r="BJ138" s="5">
        <v>0</v>
      </c>
    </row>
    <row r="139" spans="1:62" ht="15">
      <c r="A139" s="1">
        <v>138</v>
      </c>
      <c r="B139" s="22">
        <v>170031600</v>
      </c>
      <c r="C139" s="23">
        <v>423918100</v>
      </c>
      <c r="D139" s="24" t="s">
        <v>186</v>
      </c>
      <c r="E139" s="4" t="s">
        <v>187</v>
      </c>
      <c r="F139" s="25">
        <v>61298</v>
      </c>
      <c r="G139" s="25">
        <v>39999</v>
      </c>
      <c r="H139" s="25">
        <v>1594</v>
      </c>
      <c r="I139" s="25">
        <v>41593</v>
      </c>
      <c r="J139" s="26">
        <v>0.67853763581193516</v>
      </c>
      <c r="K139" s="4" t="s">
        <v>28</v>
      </c>
      <c r="L139" s="27">
        <v>3.6625273104348235</v>
      </c>
      <c r="M139" s="27">
        <v>4.6351151002481012</v>
      </c>
      <c r="N139" s="27">
        <v>2.9550000000000001</v>
      </c>
      <c r="O139" s="27">
        <v>0.63752462152273837</v>
      </c>
      <c r="P139" s="27">
        <v>0.67500000000000004</v>
      </c>
      <c r="Q139" s="28">
        <v>6.7714285850524902</v>
      </c>
      <c r="R139" s="28">
        <v>0.66666668653488159</v>
      </c>
      <c r="S139" s="28">
        <v>3.1944444179534912</v>
      </c>
      <c r="T139" s="28">
        <v>3.0683908462524414</v>
      </c>
      <c r="U139" s="28">
        <v>2.8333332538604736</v>
      </c>
      <c r="V139" s="28">
        <v>3.269230842590332</v>
      </c>
      <c r="W139" s="28">
        <v>3.0598957538604736</v>
      </c>
      <c r="X139" s="28">
        <v>2.8571429252624512</v>
      </c>
      <c r="Y139" s="29">
        <v>99</v>
      </c>
      <c r="Z139" s="29">
        <v>98</v>
      </c>
      <c r="AA139" s="29">
        <v>92</v>
      </c>
      <c r="AB139" s="29">
        <v>98</v>
      </c>
      <c r="AC139" s="29">
        <v>88</v>
      </c>
      <c r="AD139" s="29">
        <v>88</v>
      </c>
      <c r="AE139" s="27">
        <v>3.689115417664441</v>
      </c>
      <c r="AF139" s="27">
        <v>12.558296020655613</v>
      </c>
      <c r="AG139" s="27">
        <v>16.247411438320054</v>
      </c>
      <c r="AH139" s="27">
        <v>2.4052639112657546</v>
      </c>
      <c r="AI139" s="27">
        <v>2.6743825268534538</v>
      </c>
      <c r="AJ139" s="27">
        <v>1.3176691583580176</v>
      </c>
      <c r="AK139" s="27">
        <v>1.1842694010442594</v>
      </c>
      <c r="AL139" s="27">
        <v>1.3708985600537877</v>
      </c>
      <c r="AM139" s="27">
        <v>1.7531375506643312</v>
      </c>
      <c r="AN139" s="27">
        <v>1.5688180827593257</v>
      </c>
      <c r="AO139" s="27">
        <v>1.7009854696492299</v>
      </c>
      <c r="AP139" s="27">
        <v>13.975424660648159</v>
      </c>
      <c r="AQ139" s="27">
        <v>1.2725240738443562</v>
      </c>
      <c r="AR139" s="27">
        <v>2.7700379552362948</v>
      </c>
      <c r="AS139" s="27">
        <v>2.833576939390098</v>
      </c>
      <c r="AT139" s="27">
        <v>1.5938954284864513</v>
      </c>
      <c r="AU139" s="27">
        <v>0</v>
      </c>
      <c r="AV139" s="27">
        <v>1.1145438046002081</v>
      </c>
      <c r="AW139" s="27">
        <v>9.5845782015574077</v>
      </c>
      <c r="AX139" s="4">
        <v>0</v>
      </c>
      <c r="AY139" s="27">
        <v>39.807414300525622</v>
      </c>
      <c r="AZ139" s="30">
        <v>0</v>
      </c>
      <c r="BA139" s="5">
        <v>0</v>
      </c>
      <c r="BB139" s="4">
        <v>170</v>
      </c>
      <c r="BC139" s="4">
        <v>138</v>
      </c>
      <c r="BD139" s="4" t="s">
        <v>29</v>
      </c>
      <c r="BE139" s="27">
        <v>32.18711992118935</v>
      </c>
      <c r="BF139" s="28">
        <v>7.6202943806803418</v>
      </c>
      <c r="BG139" s="27">
        <v>7.6202943806803418</v>
      </c>
      <c r="BH139" s="4">
        <v>14</v>
      </c>
      <c r="BI139" s="30">
        <v>2.0350110777079196</v>
      </c>
      <c r="BJ139" s="5">
        <v>84642.22</v>
      </c>
    </row>
    <row r="140" spans="1:62" ht="15">
      <c r="A140" s="1">
        <v>139</v>
      </c>
      <c r="B140" s="22">
        <v>667107100</v>
      </c>
      <c r="C140" s="23">
        <v>666228500</v>
      </c>
      <c r="D140" s="24" t="s">
        <v>188</v>
      </c>
      <c r="E140" s="4" t="s">
        <v>189</v>
      </c>
      <c r="F140" s="25">
        <v>21699</v>
      </c>
      <c r="G140" s="25">
        <v>16171</v>
      </c>
      <c r="H140" s="25">
        <v>230</v>
      </c>
      <c r="I140" s="25">
        <v>16401</v>
      </c>
      <c r="J140" s="26">
        <v>0.75584128300843356</v>
      </c>
      <c r="K140" s="4" t="s">
        <v>28</v>
      </c>
      <c r="L140" s="27">
        <v>3.6047612580656061</v>
      </c>
      <c r="M140" s="27">
        <v>4.5620092149061859</v>
      </c>
      <c r="N140" s="27">
        <v>3.2734999999999999</v>
      </c>
      <c r="O140" s="27">
        <v>0.71755663914574463</v>
      </c>
      <c r="P140" s="27">
        <v>0.16950000000000001</v>
      </c>
      <c r="Q140" s="28">
        <v>7.3636364936828613</v>
      </c>
      <c r="R140" s="28">
        <v>0.72727274894714355</v>
      </c>
      <c r="S140" s="28">
        <v>3.279761791229248</v>
      </c>
      <c r="T140" s="28">
        <v>3.2413642406463623</v>
      </c>
      <c r="U140" s="28">
        <v>3.236842155456543</v>
      </c>
      <c r="V140" s="28">
        <v>3.3777778148651123</v>
      </c>
      <c r="W140" s="28">
        <v>3.1587302684783936</v>
      </c>
      <c r="X140" s="28">
        <v>2.9761905670166016</v>
      </c>
      <c r="Y140" s="29">
        <v>99</v>
      </c>
      <c r="Z140" s="29">
        <v>94</v>
      </c>
      <c r="AA140" s="29">
        <v>89</v>
      </c>
      <c r="AB140" s="29">
        <v>100</v>
      </c>
      <c r="AC140" s="29">
        <v>79</v>
      </c>
      <c r="AD140" s="29">
        <v>96</v>
      </c>
      <c r="AE140" s="27">
        <v>7.2904441694935507</v>
      </c>
      <c r="AF140" s="27">
        <v>2.6840451281869093</v>
      </c>
      <c r="AG140" s="27">
        <v>9.97448929768046</v>
      </c>
      <c r="AH140" s="27">
        <v>3.250694070242754</v>
      </c>
      <c r="AI140" s="27">
        <v>3.2790403033043511</v>
      </c>
      <c r="AJ140" s="27">
        <v>1.5498302059566491</v>
      </c>
      <c r="AK140" s="27">
        <v>1.6408151429319362</v>
      </c>
      <c r="AL140" s="27">
        <v>2.2473744702154823</v>
      </c>
      <c r="AM140" s="27">
        <v>1.9765611800502256</v>
      </c>
      <c r="AN140" s="27">
        <v>1.7861366903381541</v>
      </c>
      <c r="AO140" s="27">
        <v>1.9060930703122156</v>
      </c>
      <c r="AP140" s="27">
        <v>17.63654513335177</v>
      </c>
      <c r="AQ140" s="27">
        <v>1.2725240738443562</v>
      </c>
      <c r="AR140" s="27">
        <v>0</v>
      </c>
      <c r="AS140" s="27">
        <v>2.0211682916613851</v>
      </c>
      <c r="AT140" s="27">
        <v>5</v>
      </c>
      <c r="AU140" s="27">
        <v>0</v>
      </c>
      <c r="AV140" s="27">
        <v>3.704847934866736</v>
      </c>
      <c r="AW140" s="27">
        <v>11.998540300372477</v>
      </c>
      <c r="AX140" s="4">
        <v>0</v>
      </c>
      <c r="AY140" s="27">
        <v>39.609574731404706</v>
      </c>
      <c r="AZ140" s="30">
        <v>0</v>
      </c>
      <c r="BA140" s="5">
        <v>0</v>
      </c>
      <c r="BB140" s="4">
        <v>172</v>
      </c>
      <c r="BC140" s="4">
        <v>139</v>
      </c>
      <c r="BD140" s="4" t="s">
        <v>29</v>
      </c>
      <c r="BE140" s="27">
        <v>38.341928432590556</v>
      </c>
      <c r="BF140" s="28">
        <v>1.2676462992621751</v>
      </c>
      <c r="BG140" s="27">
        <v>1.2676462992621751</v>
      </c>
      <c r="BH140" s="4">
        <v>35</v>
      </c>
      <c r="BI140" s="30">
        <v>1.5068036741607933</v>
      </c>
      <c r="BJ140" s="5">
        <v>24713.09</v>
      </c>
    </row>
    <row r="141" spans="1:62" ht="15">
      <c r="A141" s="1">
        <v>140</v>
      </c>
      <c r="B141" s="31">
        <v>502719500</v>
      </c>
      <c r="C141" s="23">
        <v>413518100</v>
      </c>
      <c r="D141" s="24" t="s">
        <v>190</v>
      </c>
      <c r="E141" s="4" t="s">
        <v>45</v>
      </c>
      <c r="F141" s="25">
        <v>29986</v>
      </c>
      <c r="G141" s="25">
        <v>20848</v>
      </c>
      <c r="H141" s="25">
        <v>2918</v>
      </c>
      <c r="I141" s="25">
        <v>23766</v>
      </c>
      <c r="J141" s="26">
        <v>0.7925698659374375</v>
      </c>
      <c r="K141" s="4" t="s">
        <v>28</v>
      </c>
      <c r="L141" s="27">
        <v>3.26049869286404</v>
      </c>
      <c r="M141" s="27">
        <v>4.1263273812527794</v>
      </c>
      <c r="N141" s="27">
        <v>3.4451999999999998</v>
      </c>
      <c r="O141" s="27">
        <v>0.83493132795343428</v>
      </c>
      <c r="P141" s="27">
        <v>0</v>
      </c>
      <c r="Q141" s="28">
        <v>5.9473686218261719</v>
      </c>
      <c r="R141" s="28">
        <v>0.54285717010498047</v>
      </c>
      <c r="S141" s="28">
        <v>3.0159265995025635</v>
      </c>
      <c r="T141" s="28">
        <v>3.0467171669006348</v>
      </c>
      <c r="U141" s="28">
        <v>2.6212120056152344</v>
      </c>
      <c r="V141" s="28">
        <v>2.9222221374511719</v>
      </c>
      <c r="W141" s="28">
        <v>2.7999999523162842</v>
      </c>
      <c r="X141" s="28">
        <v>2.3636362552642822</v>
      </c>
      <c r="Y141" s="29">
        <v>100</v>
      </c>
      <c r="Z141" s="29">
        <v>98</v>
      </c>
      <c r="AA141" s="29">
        <v>84</v>
      </c>
      <c r="AB141" s="29">
        <v>100</v>
      </c>
      <c r="AC141" s="29">
        <v>97</v>
      </c>
      <c r="AD141" s="29">
        <v>90</v>
      </c>
      <c r="AE141" s="27">
        <v>12.572140846582133</v>
      </c>
      <c r="AF141" s="27">
        <v>0</v>
      </c>
      <c r="AG141" s="27">
        <v>12.572140846582133</v>
      </c>
      <c r="AH141" s="27">
        <v>1.2288440499905733</v>
      </c>
      <c r="AI141" s="27">
        <v>1.4391531796847368</v>
      </c>
      <c r="AJ141" s="27">
        <v>0.83189607187732617</v>
      </c>
      <c r="AK141" s="27">
        <v>1.127063921243292</v>
      </c>
      <c r="AL141" s="27">
        <v>0.91014251877444463</v>
      </c>
      <c r="AM141" s="27">
        <v>1.0388850689421461</v>
      </c>
      <c r="AN141" s="27">
        <v>0.99735583674626915</v>
      </c>
      <c r="AO141" s="27">
        <v>0.850721092270454</v>
      </c>
      <c r="AP141" s="27">
        <v>8.4240617395292414</v>
      </c>
      <c r="AQ141" s="27">
        <v>5</v>
      </c>
      <c r="AR141" s="27">
        <v>2.7700379552362948</v>
      </c>
      <c r="AS141" s="27">
        <v>0.66715387878019616</v>
      </c>
      <c r="AT141" s="27">
        <v>5</v>
      </c>
      <c r="AU141" s="27">
        <v>3.3612617176995392</v>
      </c>
      <c r="AV141" s="27">
        <v>1.7621198371668401</v>
      </c>
      <c r="AW141" s="27">
        <v>18.560573388882869</v>
      </c>
      <c r="AX141" s="4">
        <v>0</v>
      </c>
      <c r="AY141" s="27">
        <v>39.556775974994238</v>
      </c>
      <c r="AZ141" s="30">
        <v>0</v>
      </c>
      <c r="BA141" s="5">
        <v>0</v>
      </c>
      <c r="BB141" s="4">
        <v>173</v>
      </c>
      <c r="BC141" s="4">
        <v>140</v>
      </c>
      <c r="BD141" s="4" t="s">
        <v>29</v>
      </c>
      <c r="BE141" s="27">
        <v>40.430349362282037</v>
      </c>
      <c r="BF141" s="28">
        <v>-0.87357339350730001</v>
      </c>
      <c r="BG141" s="27">
        <v>0</v>
      </c>
      <c r="BH141" s="4">
        <v>0</v>
      </c>
      <c r="BI141" s="30">
        <v>0</v>
      </c>
      <c r="BJ141" s="5">
        <v>0</v>
      </c>
    </row>
    <row r="142" spans="1:62" ht="15">
      <c r="A142" s="1">
        <v>141</v>
      </c>
      <c r="B142" s="31">
        <v>999343600</v>
      </c>
      <c r="C142" s="23">
        <v>413983600</v>
      </c>
      <c r="D142" s="24" t="s">
        <v>191</v>
      </c>
      <c r="E142" s="4" t="s">
        <v>45</v>
      </c>
      <c r="F142" s="25">
        <v>39287</v>
      </c>
      <c r="G142" s="25">
        <v>27545</v>
      </c>
      <c r="H142" s="25">
        <v>1953</v>
      </c>
      <c r="I142" s="25">
        <v>29498</v>
      </c>
      <c r="J142" s="26">
        <v>0.75083360908188457</v>
      </c>
      <c r="K142" s="4" t="s">
        <v>28</v>
      </c>
      <c r="L142" s="27">
        <v>3.8429750081353724</v>
      </c>
      <c r="M142" s="27">
        <v>4.8634808645207288</v>
      </c>
      <c r="N142" s="27">
        <v>3.2448000000000001</v>
      </c>
      <c r="O142" s="27">
        <v>0.66717647100679167</v>
      </c>
      <c r="P142" s="27">
        <v>0.16300000000000001</v>
      </c>
      <c r="Q142" s="28">
        <v>7.5</v>
      </c>
      <c r="R142" s="28">
        <v>0.66666668653488159</v>
      </c>
      <c r="S142" s="28">
        <v>3.3779761791229248</v>
      </c>
      <c r="T142" s="28">
        <v>2.9156250953674316</v>
      </c>
      <c r="U142" s="28">
        <v>2.9090909957885742</v>
      </c>
      <c r="V142" s="28">
        <v>3.1166665554046631</v>
      </c>
      <c r="W142" s="28">
        <v>2.8472223281860352</v>
      </c>
      <c r="X142" s="28">
        <v>2.7272727489471436</v>
      </c>
      <c r="Y142" s="29">
        <v>100</v>
      </c>
      <c r="Z142" s="29">
        <v>98</v>
      </c>
      <c r="AA142" s="29">
        <v>94</v>
      </c>
      <c r="AB142" s="29">
        <v>99</v>
      </c>
      <c r="AC142" s="29">
        <v>94</v>
      </c>
      <c r="AD142" s="29">
        <v>64</v>
      </c>
      <c r="AE142" s="27">
        <v>5.0234071331982157</v>
      </c>
      <c r="AF142" s="27">
        <v>2.5570765212610014</v>
      </c>
      <c r="AG142" s="27">
        <v>7.5804836544592167</v>
      </c>
      <c r="AH142" s="27">
        <v>3.4453652645045576</v>
      </c>
      <c r="AI142" s="27">
        <v>2.6743825268534538</v>
      </c>
      <c r="AJ142" s="27">
        <v>1.8170859161032418</v>
      </c>
      <c r="AK142" s="27">
        <v>0.78105968594788977</v>
      </c>
      <c r="AL142" s="27">
        <v>1.5354546220033105</v>
      </c>
      <c r="AM142" s="27">
        <v>1.439112515756805</v>
      </c>
      <c r="AN142" s="27">
        <v>1.1011890068716139</v>
      </c>
      <c r="AO142" s="27">
        <v>1.4772316861284995</v>
      </c>
      <c r="AP142" s="27">
        <v>14.270881224169374</v>
      </c>
      <c r="AQ142" s="27">
        <v>5</v>
      </c>
      <c r="AR142" s="27">
        <v>2.7700379552362948</v>
      </c>
      <c r="AS142" s="27">
        <v>3.3751827045425737</v>
      </c>
      <c r="AT142" s="27">
        <v>3.2969477142432257</v>
      </c>
      <c r="AU142" s="27">
        <v>1.7225234353990779</v>
      </c>
      <c r="AV142" s="27">
        <v>0</v>
      </c>
      <c r="AW142" s="27">
        <v>16.164691809421171</v>
      </c>
      <c r="AX142" s="4">
        <v>0</v>
      </c>
      <c r="AY142" s="27">
        <v>38.016056688049758</v>
      </c>
      <c r="AZ142" s="30">
        <v>0</v>
      </c>
      <c r="BA142" s="5">
        <v>0</v>
      </c>
      <c r="BB142" s="4">
        <v>174</v>
      </c>
      <c r="BC142" s="4">
        <v>141</v>
      </c>
      <c r="BD142" s="4" t="s">
        <v>29</v>
      </c>
      <c r="BE142" s="27">
        <v>35.138734946512301</v>
      </c>
      <c r="BF142" s="28">
        <v>2.8773217268583267</v>
      </c>
      <c r="BG142" s="27">
        <v>2.8773217268583267</v>
      </c>
      <c r="BH142" s="4">
        <v>30</v>
      </c>
      <c r="BI142" s="30">
        <v>1.6406443130986215</v>
      </c>
      <c r="BJ142" s="5">
        <v>48395.73</v>
      </c>
    </row>
    <row r="143" spans="1:62" ht="15">
      <c r="A143" s="1">
        <v>142</v>
      </c>
      <c r="B143" s="22">
        <v>424086300</v>
      </c>
      <c r="C143" s="23">
        <v>412987300</v>
      </c>
      <c r="D143" s="24" t="s">
        <v>192</v>
      </c>
      <c r="E143" s="4" t="s">
        <v>187</v>
      </c>
      <c r="F143" s="25">
        <v>35180</v>
      </c>
      <c r="G143" s="25">
        <v>26580</v>
      </c>
      <c r="H143" s="25">
        <v>1250</v>
      </c>
      <c r="I143" s="25">
        <v>27830</v>
      </c>
      <c r="J143" s="26">
        <v>0.79107447413303011</v>
      </c>
      <c r="K143" s="4" t="s">
        <v>28</v>
      </c>
      <c r="L143" s="27">
        <v>3.8045959834285976</v>
      </c>
      <c r="M143" s="27">
        <v>4.8149102514240454</v>
      </c>
      <c r="N143" s="27">
        <v>2.9453</v>
      </c>
      <c r="O143" s="27">
        <v>0.61170402898556742</v>
      </c>
      <c r="P143" s="27">
        <v>0.45950000000000002</v>
      </c>
      <c r="Q143" s="28">
        <v>6</v>
      </c>
      <c r="R143" s="28">
        <v>0.3125</v>
      </c>
      <c r="S143" s="28">
        <v>3.0541980266571045</v>
      </c>
      <c r="T143" s="28">
        <v>2.6144957542419434</v>
      </c>
      <c r="U143" s="28">
        <v>2.6428570747375488</v>
      </c>
      <c r="V143" s="28">
        <v>2.6111111640930176</v>
      </c>
      <c r="W143" s="28">
        <v>2.5482456684112549</v>
      </c>
      <c r="X143" s="28">
        <v>2.153846263885498</v>
      </c>
      <c r="Y143" s="29">
        <v>100</v>
      </c>
      <c r="Z143" s="29">
        <v>96</v>
      </c>
      <c r="AA143" s="29">
        <v>98</v>
      </c>
      <c r="AB143" s="29">
        <v>100</v>
      </c>
      <c r="AC143" s="29">
        <v>98</v>
      </c>
      <c r="AD143" s="29">
        <v>92</v>
      </c>
      <c r="AE143" s="27">
        <v>2.5272249011538692</v>
      </c>
      <c r="AF143" s="27">
        <v>8.3487983602658886</v>
      </c>
      <c r="AG143" s="27">
        <v>10.876023261419757</v>
      </c>
      <c r="AH143" s="27">
        <v>1.303980085440668</v>
      </c>
      <c r="AI143" s="27">
        <v>0</v>
      </c>
      <c r="AJ143" s="27">
        <v>0.93603822112722224</v>
      </c>
      <c r="AK143" s="27">
        <v>0</v>
      </c>
      <c r="AL143" s="27">
        <v>0.95715853647430826</v>
      </c>
      <c r="AM143" s="27">
        <v>0.39852135033470326</v>
      </c>
      <c r="AN143" s="27">
        <v>0.44379526489795784</v>
      </c>
      <c r="AO143" s="27">
        <v>0.48927317830276118</v>
      </c>
      <c r="AP143" s="27">
        <v>4.52876663657762</v>
      </c>
      <c r="AQ143" s="27">
        <v>5</v>
      </c>
      <c r="AR143" s="27">
        <v>0.54007591047258996</v>
      </c>
      <c r="AS143" s="27">
        <v>4.4583942348475247</v>
      </c>
      <c r="AT143" s="27">
        <v>5</v>
      </c>
      <c r="AU143" s="27">
        <v>3.9075078117996926</v>
      </c>
      <c r="AV143" s="27">
        <v>2.4096958697334721</v>
      </c>
      <c r="AW143" s="27">
        <v>21.315673826853278</v>
      </c>
      <c r="AX143" s="4">
        <v>0</v>
      </c>
      <c r="AY143" s="27">
        <v>36.720463724850653</v>
      </c>
      <c r="AZ143" s="30">
        <v>0</v>
      </c>
      <c r="BA143" s="5">
        <v>0</v>
      </c>
      <c r="BB143" s="4">
        <v>176</v>
      </c>
      <c r="BC143" s="4">
        <v>142</v>
      </c>
      <c r="BD143" s="4" t="s">
        <v>29</v>
      </c>
      <c r="BE143" s="27">
        <v>31.920928434113279</v>
      </c>
      <c r="BF143" s="28">
        <v>4.7995352867403795</v>
      </c>
      <c r="BG143" s="27">
        <v>4.7995352867403795</v>
      </c>
      <c r="BH143" s="4">
        <v>23</v>
      </c>
      <c r="BI143" s="30">
        <v>1.8004717457716608</v>
      </c>
      <c r="BJ143" s="5">
        <v>50107.13</v>
      </c>
    </row>
    <row r="144" spans="1:62" ht="15">
      <c r="A144" s="1">
        <v>143</v>
      </c>
      <c r="B144" s="22">
        <v>179537600</v>
      </c>
      <c r="C144" s="23">
        <v>114337900</v>
      </c>
      <c r="D144" s="24" t="s">
        <v>193</v>
      </c>
      <c r="E144" s="4" t="s">
        <v>179</v>
      </c>
      <c r="F144" s="25">
        <v>31236</v>
      </c>
      <c r="G144" s="25">
        <v>23403</v>
      </c>
      <c r="H144" s="25">
        <v>67</v>
      </c>
      <c r="I144" s="25">
        <v>23470</v>
      </c>
      <c r="J144" s="26">
        <v>0.75137661672429246</v>
      </c>
      <c r="K144" s="4" t="s">
        <v>28</v>
      </c>
      <c r="L144" s="27">
        <v>3.835436881504183</v>
      </c>
      <c r="M144" s="27">
        <v>4.8539409808245004</v>
      </c>
      <c r="N144" s="27">
        <v>3.0829</v>
      </c>
      <c r="O144" s="27">
        <v>0.63513339205791752</v>
      </c>
      <c r="P144" s="27">
        <v>0.23810000000000001</v>
      </c>
      <c r="Q144" s="28">
        <v>7.2857141494750977</v>
      </c>
      <c r="R144" s="28">
        <v>0.76666665077209473</v>
      </c>
      <c r="S144" s="28">
        <v>3.365476131439209</v>
      </c>
      <c r="T144" s="28">
        <v>3.2315990924835205</v>
      </c>
      <c r="U144" s="28">
        <v>2.8392856121063232</v>
      </c>
      <c r="V144" s="28">
        <v>3.134920597076416</v>
      </c>
      <c r="W144" s="28">
        <v>3.2471263408660889</v>
      </c>
      <c r="X144" s="28">
        <v>2.961538553237915</v>
      </c>
      <c r="Y144" s="29">
        <v>96</v>
      </c>
      <c r="Z144" s="29">
        <v>99</v>
      </c>
      <c r="AA144" s="29">
        <v>93</v>
      </c>
      <c r="AB144" s="29">
        <v>95</v>
      </c>
      <c r="AC144" s="29">
        <v>97</v>
      </c>
      <c r="AD144" s="29">
        <v>89</v>
      </c>
      <c r="AE144" s="27">
        <v>3.5815134393606387</v>
      </c>
      <c r="AF144" s="27">
        <v>4.0240522720511089</v>
      </c>
      <c r="AG144" s="27">
        <v>7.6055657114117476</v>
      </c>
      <c r="AH144" s="27">
        <v>3.1394529015731401</v>
      </c>
      <c r="AI144" s="27">
        <v>3.672067471464028</v>
      </c>
      <c r="AJ144" s="27">
        <v>1.7830714586268659</v>
      </c>
      <c r="AK144" s="27">
        <v>1.6150410241533297</v>
      </c>
      <c r="AL144" s="27">
        <v>1.3838278872396401</v>
      </c>
      <c r="AM144" s="27">
        <v>1.4766850445505166</v>
      </c>
      <c r="AN144" s="27">
        <v>1.980503116287579</v>
      </c>
      <c r="AO144" s="27">
        <v>1.8808490642424975</v>
      </c>
      <c r="AP144" s="27">
        <v>16.931497968137595</v>
      </c>
      <c r="AQ144" s="27">
        <v>0</v>
      </c>
      <c r="AR144" s="27">
        <v>3.8850189776181479</v>
      </c>
      <c r="AS144" s="27">
        <v>3.1043798219663361</v>
      </c>
      <c r="AT144" s="27">
        <v>0</v>
      </c>
      <c r="AU144" s="27">
        <v>3.3612617176995392</v>
      </c>
      <c r="AV144" s="27">
        <v>1.4383318208835241</v>
      </c>
      <c r="AW144" s="27">
        <v>11.788992338167548</v>
      </c>
      <c r="AX144" s="4">
        <v>0</v>
      </c>
      <c r="AY144" s="27">
        <v>36.326056017716887</v>
      </c>
      <c r="AZ144" s="30">
        <v>0</v>
      </c>
      <c r="BA144" s="5">
        <v>0</v>
      </c>
      <c r="BB144" s="4">
        <v>177</v>
      </c>
      <c r="BC144" s="4">
        <v>143</v>
      </c>
      <c r="BD144" s="4" t="s">
        <v>29</v>
      </c>
      <c r="BE144" s="27">
        <v>41.649414209015184</v>
      </c>
      <c r="BF144" s="28">
        <v>-5.3233581974057955</v>
      </c>
      <c r="BG144" s="27">
        <v>0</v>
      </c>
      <c r="BH144" s="4">
        <v>0</v>
      </c>
      <c r="BI144" s="30">
        <v>0</v>
      </c>
      <c r="BJ144" s="5">
        <v>0</v>
      </c>
    </row>
    <row r="145" spans="1:62" ht="15">
      <c r="A145" s="1">
        <v>144</v>
      </c>
      <c r="B145" s="22">
        <v>888733100</v>
      </c>
      <c r="C145" s="23">
        <v>406160800</v>
      </c>
      <c r="D145" s="24" t="s">
        <v>194</v>
      </c>
      <c r="E145" s="4" t="s">
        <v>35</v>
      </c>
      <c r="F145" s="25">
        <v>48230</v>
      </c>
      <c r="G145" s="25">
        <v>36372</v>
      </c>
      <c r="H145" s="25">
        <v>2054</v>
      </c>
      <c r="I145" s="25">
        <v>38426</v>
      </c>
      <c r="J145" s="26">
        <v>0.79672403068629483</v>
      </c>
      <c r="K145" s="4" t="s">
        <v>28</v>
      </c>
      <c r="L145" s="27">
        <v>3.9824007909512287</v>
      </c>
      <c r="M145" s="27">
        <v>5.0399313033891184</v>
      </c>
      <c r="N145" s="27">
        <v>3.7850999999999999</v>
      </c>
      <c r="O145" s="27">
        <v>0.75102214140393087</v>
      </c>
      <c r="P145" s="27">
        <v>0</v>
      </c>
      <c r="Q145" s="28">
        <v>6.2272725105285645</v>
      </c>
      <c r="R145" s="28">
        <v>0.5</v>
      </c>
      <c r="S145" s="28">
        <v>3.0193581581115723</v>
      </c>
      <c r="T145" s="28">
        <v>2.9683332443237305</v>
      </c>
      <c r="U145" s="28">
        <v>2.5277776718139648</v>
      </c>
      <c r="V145" s="28">
        <v>2.6481480598449707</v>
      </c>
      <c r="W145" s="28">
        <v>2.6060605049133301</v>
      </c>
      <c r="X145" s="28">
        <v>1.8421052694320679</v>
      </c>
      <c r="Y145" s="29">
        <v>100</v>
      </c>
      <c r="Z145" s="29">
        <v>100</v>
      </c>
      <c r="AA145" s="29">
        <v>89</v>
      </c>
      <c r="AB145" s="29">
        <v>100</v>
      </c>
      <c r="AC145" s="29">
        <v>90</v>
      </c>
      <c r="AD145" s="29">
        <v>96</v>
      </c>
      <c r="AE145" s="27">
        <v>8.7963449209218503</v>
      </c>
      <c r="AF145" s="27">
        <v>0</v>
      </c>
      <c r="AG145" s="27">
        <v>8.7963449209218503</v>
      </c>
      <c r="AH145" s="27">
        <v>1.6284320758770077</v>
      </c>
      <c r="AI145" s="27">
        <v>1.0115734929467908</v>
      </c>
      <c r="AJ145" s="27">
        <v>0.84123384460725581</v>
      </c>
      <c r="AK145" s="27">
        <v>0.92017750261036568</v>
      </c>
      <c r="AL145" s="27">
        <v>0.70719050845969356</v>
      </c>
      <c r="AM145" s="27">
        <v>0.47475486930509825</v>
      </c>
      <c r="AN145" s="27">
        <v>0.57091927430499712</v>
      </c>
      <c r="AO145" s="27">
        <v>0</v>
      </c>
      <c r="AP145" s="27">
        <v>6.1542815681112089</v>
      </c>
      <c r="AQ145" s="27">
        <v>5</v>
      </c>
      <c r="AR145" s="27">
        <v>5</v>
      </c>
      <c r="AS145" s="27">
        <v>2.0211682916613851</v>
      </c>
      <c r="AT145" s="27">
        <v>5</v>
      </c>
      <c r="AU145" s="27">
        <v>0</v>
      </c>
      <c r="AV145" s="27">
        <v>3.704847934866736</v>
      </c>
      <c r="AW145" s="27">
        <v>20.726016226528124</v>
      </c>
      <c r="AX145" s="4">
        <v>0</v>
      </c>
      <c r="AY145" s="27">
        <v>35.676642715561186</v>
      </c>
      <c r="AZ145" s="30">
        <v>0</v>
      </c>
      <c r="BA145" s="5">
        <v>0</v>
      </c>
      <c r="BB145" s="4">
        <v>178</v>
      </c>
      <c r="BC145" s="4">
        <v>144</v>
      </c>
      <c r="BD145" s="4" t="s">
        <v>29</v>
      </c>
      <c r="BE145" s="27">
        <v>35.510773114121434</v>
      </c>
      <c r="BF145" s="28">
        <v>0.16586960188777056</v>
      </c>
      <c r="BG145" s="27">
        <v>0.16586960188777056</v>
      </c>
      <c r="BH145" s="4">
        <v>42</v>
      </c>
      <c r="BI145" s="30">
        <v>1.4151935926404358</v>
      </c>
      <c r="BJ145" s="5">
        <v>54380.23</v>
      </c>
    </row>
    <row r="146" spans="1:62" ht="15">
      <c r="A146" s="1">
        <v>145</v>
      </c>
      <c r="B146" s="22">
        <v>589064100</v>
      </c>
      <c r="C146" s="23">
        <v>413987900</v>
      </c>
      <c r="D146" s="24" t="s">
        <v>195</v>
      </c>
      <c r="E146" s="4" t="s">
        <v>68</v>
      </c>
      <c r="F146" s="25">
        <v>34470</v>
      </c>
      <c r="G146" s="25">
        <v>24476</v>
      </c>
      <c r="H146" s="25">
        <v>1534</v>
      </c>
      <c r="I146" s="25">
        <v>26010</v>
      </c>
      <c r="J146" s="26">
        <v>0.75456919060052219</v>
      </c>
      <c r="K146" s="4" t="s">
        <v>28</v>
      </c>
      <c r="L146" s="27">
        <v>3.7821886103216933</v>
      </c>
      <c r="M146" s="27">
        <v>4.7865525779812295</v>
      </c>
      <c r="N146" s="27">
        <v>3.4266000000000001</v>
      </c>
      <c r="O146" s="27">
        <v>0.71588057253623627</v>
      </c>
      <c r="P146" s="27">
        <v>0.18290000000000001</v>
      </c>
      <c r="Q146" s="28">
        <v>5.8181819915771484</v>
      </c>
      <c r="R146" s="28">
        <v>0.31818181276321411</v>
      </c>
      <c r="S146" s="28">
        <v>2.9871881008148193</v>
      </c>
      <c r="T146" s="28">
        <v>2.7364881038665771</v>
      </c>
      <c r="U146" s="28">
        <v>2.9444444179534912</v>
      </c>
      <c r="V146" s="28">
        <v>3.2291667461395264</v>
      </c>
      <c r="W146" s="28">
        <v>2.8181817531585693</v>
      </c>
      <c r="X146" s="28">
        <v>2.3823528289794922</v>
      </c>
      <c r="Y146" s="29">
        <v>99</v>
      </c>
      <c r="Z146" s="29">
        <v>98</v>
      </c>
      <c r="AA146" s="29">
        <v>90</v>
      </c>
      <c r="AB146" s="29">
        <v>100</v>
      </c>
      <c r="AC146" s="29">
        <v>93</v>
      </c>
      <c r="AD146" s="29">
        <v>100</v>
      </c>
      <c r="AE146" s="27">
        <v>7.2150235184831466</v>
      </c>
      <c r="AF146" s="27">
        <v>2.9457957947726277</v>
      </c>
      <c r="AG146" s="27">
        <v>10.160819313255775</v>
      </c>
      <c r="AH146" s="27">
        <v>1.0444184930915961</v>
      </c>
      <c r="AI146" s="27">
        <v>0</v>
      </c>
      <c r="AJ146" s="27">
        <v>0.75369441486904099</v>
      </c>
      <c r="AK146" s="27">
        <v>0.30824575423979839</v>
      </c>
      <c r="AL146" s="27">
        <v>1.6122470366111674</v>
      </c>
      <c r="AM146" s="27">
        <v>1.6706731055534534</v>
      </c>
      <c r="AN146" s="27">
        <v>1.0373342153278398</v>
      </c>
      <c r="AO146" s="27">
        <v>0.88296794294966774</v>
      </c>
      <c r="AP146" s="27">
        <v>7.3095809626425634</v>
      </c>
      <c r="AQ146" s="27">
        <v>1.2725240738443562</v>
      </c>
      <c r="AR146" s="27">
        <v>2.7700379552362948</v>
      </c>
      <c r="AS146" s="27">
        <v>2.2919711742376228</v>
      </c>
      <c r="AT146" s="27">
        <v>5</v>
      </c>
      <c r="AU146" s="27">
        <v>1.176277341298924</v>
      </c>
      <c r="AV146" s="27">
        <v>5</v>
      </c>
      <c r="AW146" s="27">
        <v>17.510810544617197</v>
      </c>
      <c r="AX146" s="4">
        <v>0</v>
      </c>
      <c r="AY146" s="27">
        <v>34.981210820515535</v>
      </c>
      <c r="AZ146" s="30">
        <v>0</v>
      </c>
      <c r="BA146" s="5">
        <v>0</v>
      </c>
      <c r="BB146" s="4">
        <v>179</v>
      </c>
      <c r="BC146" s="4">
        <v>145</v>
      </c>
      <c r="BD146" s="4" t="s">
        <v>29</v>
      </c>
      <c r="BE146" s="27">
        <v>48.897203034346106</v>
      </c>
      <c r="BF146" s="28">
        <v>-13.915992230956228</v>
      </c>
      <c r="BG146" s="27">
        <v>0</v>
      </c>
      <c r="BH146" s="4">
        <v>0</v>
      </c>
      <c r="BI146" s="30">
        <v>0</v>
      </c>
      <c r="BJ146" s="5">
        <v>0</v>
      </c>
    </row>
    <row r="147" spans="1:62" ht="15">
      <c r="A147" s="1">
        <v>146</v>
      </c>
      <c r="B147" s="22">
        <v>209655200</v>
      </c>
      <c r="C147" s="23">
        <v>772262100</v>
      </c>
      <c r="D147" s="24" t="s">
        <v>196</v>
      </c>
      <c r="E147" s="4" t="s">
        <v>33</v>
      </c>
      <c r="F147" s="25">
        <v>17494</v>
      </c>
      <c r="G147" s="25">
        <v>9904</v>
      </c>
      <c r="H147" s="25">
        <v>115</v>
      </c>
      <c r="I147" s="25">
        <v>10019</v>
      </c>
      <c r="J147" s="26">
        <v>0.57271064364925117</v>
      </c>
      <c r="K147" s="4" t="s">
        <v>28</v>
      </c>
      <c r="L147" s="27">
        <v>4.1830469366562815</v>
      </c>
      <c r="M147" s="27">
        <v>5.2938592337322943</v>
      </c>
      <c r="N147" s="27">
        <v>3.4622999999999999</v>
      </c>
      <c r="O147" s="27">
        <v>0.654021923729732</v>
      </c>
      <c r="P147" s="27">
        <v>0.17860000000000001</v>
      </c>
      <c r="Q147" s="28">
        <v>6.1818180084228516</v>
      </c>
      <c r="R147" s="28">
        <v>0.45454546809196472</v>
      </c>
      <c r="S147" s="28">
        <v>3.1347403526306152</v>
      </c>
      <c r="T147" s="28">
        <v>3.1902379989624023</v>
      </c>
      <c r="U147" s="28">
        <v>2.6500000953674316</v>
      </c>
      <c r="V147" s="28">
        <v>3.1666667461395264</v>
      </c>
      <c r="W147" s="28">
        <v>2.6136362552642822</v>
      </c>
      <c r="X147" s="28">
        <v>2.5499999523162842</v>
      </c>
      <c r="Y147" s="29">
        <v>100</v>
      </c>
      <c r="Z147" s="29">
        <v>97</v>
      </c>
      <c r="AA147" s="29">
        <v>88</v>
      </c>
      <c r="AB147" s="29">
        <v>100</v>
      </c>
      <c r="AC147" s="29">
        <v>88</v>
      </c>
      <c r="AD147" s="29">
        <v>100</v>
      </c>
      <c r="AE147" s="27">
        <v>4.4314709215019592</v>
      </c>
      <c r="AF147" s="27">
        <v>2.8618011778831809</v>
      </c>
      <c r="AG147" s="27">
        <v>7.2932720993851401</v>
      </c>
      <c r="AH147" s="27">
        <v>1.5635416777897397</v>
      </c>
      <c r="AI147" s="27">
        <v>0.55808030927531271</v>
      </c>
      <c r="AJ147" s="27">
        <v>1.1552056668197164</v>
      </c>
      <c r="AK147" s="27">
        <v>1.5058726101723867</v>
      </c>
      <c r="AL147" s="27">
        <v>0.97267414339925184</v>
      </c>
      <c r="AM147" s="27">
        <v>1.5420285515508836</v>
      </c>
      <c r="AN147" s="27">
        <v>0.5875769320473182</v>
      </c>
      <c r="AO147" s="27">
        <v>1.171807761353397</v>
      </c>
      <c r="AP147" s="27">
        <v>9.0567876524080067</v>
      </c>
      <c r="AQ147" s="27">
        <v>5</v>
      </c>
      <c r="AR147" s="27">
        <v>1.6550569328544422</v>
      </c>
      <c r="AS147" s="27">
        <v>1.750365409085147</v>
      </c>
      <c r="AT147" s="27">
        <v>5</v>
      </c>
      <c r="AU147" s="27">
        <v>0</v>
      </c>
      <c r="AV147" s="27">
        <v>5</v>
      </c>
      <c r="AW147" s="27">
        <v>18.405422341939591</v>
      </c>
      <c r="AX147" s="4">
        <v>0</v>
      </c>
      <c r="AY147" s="27">
        <v>34.755482093732738</v>
      </c>
      <c r="AZ147" s="30">
        <v>0</v>
      </c>
      <c r="BA147" s="5">
        <v>0</v>
      </c>
      <c r="BB147" s="4">
        <v>180</v>
      </c>
      <c r="BC147" s="4">
        <v>146</v>
      </c>
      <c r="BD147" s="4" t="s">
        <v>29</v>
      </c>
      <c r="BE147" s="27">
        <v>43.824821519881681</v>
      </c>
      <c r="BF147" s="28">
        <v>-9.0693394261489431</v>
      </c>
      <c r="BG147" s="27">
        <v>0</v>
      </c>
      <c r="BH147" s="4">
        <v>0</v>
      </c>
      <c r="BI147" s="30">
        <v>0</v>
      </c>
      <c r="BJ147" s="5">
        <v>0</v>
      </c>
    </row>
    <row r="148" spans="1:62" ht="15">
      <c r="A148" s="1">
        <v>147</v>
      </c>
      <c r="B148" s="22">
        <v>722036700</v>
      </c>
      <c r="C148" s="23">
        <v>732007800</v>
      </c>
      <c r="D148" s="24" t="s">
        <v>197</v>
      </c>
      <c r="E148" s="4" t="s">
        <v>187</v>
      </c>
      <c r="F148" s="25">
        <v>50277</v>
      </c>
      <c r="G148" s="25">
        <v>28347</v>
      </c>
      <c r="H148" s="25">
        <v>1229</v>
      </c>
      <c r="I148" s="25">
        <v>29576</v>
      </c>
      <c r="J148" s="26">
        <v>0.58826103387234718</v>
      </c>
      <c r="K148" s="4" t="s">
        <v>28</v>
      </c>
      <c r="L148" s="27">
        <v>4.1232719477289796</v>
      </c>
      <c r="M148" s="27">
        <v>5.2182109367203582</v>
      </c>
      <c r="N148" s="27">
        <v>3.2639999999999998</v>
      </c>
      <c r="O148" s="27">
        <v>0.62550173605121095</v>
      </c>
      <c r="P148" s="27">
        <v>0</v>
      </c>
      <c r="Q148" s="28">
        <v>6.4516129493713379</v>
      </c>
      <c r="R148" s="28">
        <v>0.64516127109527588</v>
      </c>
      <c r="S148" s="28">
        <v>3.145275354385376</v>
      </c>
      <c r="T148" s="28">
        <v>3.0285842418670654</v>
      </c>
      <c r="U148" s="28">
        <v>2.4333333969116211</v>
      </c>
      <c r="V148" s="28">
        <v>2.8066666126251221</v>
      </c>
      <c r="W148" s="28">
        <v>2.8145160675048828</v>
      </c>
      <c r="X148" s="28">
        <v>2.865384578704834</v>
      </c>
      <c r="Y148" s="29">
        <v>100</v>
      </c>
      <c r="Z148" s="29">
        <v>98</v>
      </c>
      <c r="AA148" s="29">
        <v>98</v>
      </c>
      <c r="AB148" s="29">
        <v>96</v>
      </c>
      <c r="AC148" s="29">
        <v>97</v>
      </c>
      <c r="AD148" s="29">
        <v>99</v>
      </c>
      <c r="AE148" s="27">
        <v>3.1481024029417748</v>
      </c>
      <c r="AF148" s="27">
        <v>0</v>
      </c>
      <c r="AG148" s="27">
        <v>3.1481024029417748</v>
      </c>
      <c r="AH148" s="27">
        <v>1.9486982697454107</v>
      </c>
      <c r="AI148" s="27">
        <v>2.459826158005213</v>
      </c>
      <c r="AJ148" s="27">
        <v>1.1838729469987894</v>
      </c>
      <c r="AK148" s="27">
        <v>1.079203903573803</v>
      </c>
      <c r="AL148" s="27">
        <v>0.50204476947558141</v>
      </c>
      <c r="AM148" s="27">
        <v>0.80103564568166497</v>
      </c>
      <c r="AN148" s="27">
        <v>1.0292740583557489</v>
      </c>
      <c r="AO148" s="27">
        <v>1.7151850433506053</v>
      </c>
      <c r="AP148" s="27">
        <v>10.719140795186817</v>
      </c>
      <c r="AQ148" s="27">
        <v>5</v>
      </c>
      <c r="AR148" s="27">
        <v>2.7700379552362948</v>
      </c>
      <c r="AS148" s="27">
        <v>4.4583942348475247</v>
      </c>
      <c r="AT148" s="27">
        <v>0</v>
      </c>
      <c r="AU148" s="27">
        <v>3.3612617176995392</v>
      </c>
      <c r="AV148" s="27">
        <v>4.6762119837166836</v>
      </c>
      <c r="AW148" s="27">
        <v>20.26590589150004</v>
      </c>
      <c r="AX148" s="4">
        <v>0</v>
      </c>
      <c r="AY148" s="27">
        <v>34.133149089628631</v>
      </c>
      <c r="AZ148" s="30">
        <v>0</v>
      </c>
      <c r="BA148" s="5">
        <v>0</v>
      </c>
      <c r="BB148" s="4">
        <v>181</v>
      </c>
      <c r="BC148" s="4">
        <v>147</v>
      </c>
      <c r="BD148" s="4" t="s">
        <v>29</v>
      </c>
      <c r="BE148" s="27">
        <v>49.187312634995394</v>
      </c>
      <c r="BF148" s="28">
        <v>-15.054163552594325</v>
      </c>
      <c r="BG148" s="27">
        <v>0</v>
      </c>
      <c r="BH148" s="4">
        <v>0</v>
      </c>
      <c r="BI148" s="30">
        <v>0</v>
      </c>
      <c r="BJ148" s="5">
        <v>0</v>
      </c>
    </row>
    <row r="149" spans="1:62" ht="15">
      <c r="A149" s="1">
        <v>148</v>
      </c>
      <c r="B149" s="22">
        <v>256011900</v>
      </c>
      <c r="C149" s="23">
        <v>414969600</v>
      </c>
      <c r="D149" s="24" t="s">
        <v>198</v>
      </c>
      <c r="E149" s="4" t="s">
        <v>45</v>
      </c>
      <c r="F149" s="25">
        <v>19045</v>
      </c>
      <c r="G149" s="25">
        <v>16120</v>
      </c>
      <c r="H149" s="25">
        <v>592</v>
      </c>
      <c r="I149" s="25">
        <v>16712</v>
      </c>
      <c r="J149" s="26">
        <v>0.87750065634024677</v>
      </c>
      <c r="K149" s="4" t="s">
        <v>28</v>
      </c>
      <c r="L149" s="27">
        <v>3.5616807950028395</v>
      </c>
      <c r="M149" s="27">
        <v>4.507488691796639</v>
      </c>
      <c r="N149" s="27">
        <v>3.3799000000000001</v>
      </c>
      <c r="O149" s="27">
        <v>0.74984103812644431</v>
      </c>
      <c r="P149" s="27">
        <v>0</v>
      </c>
      <c r="Q149" s="28">
        <v>6.5999999046325684</v>
      </c>
      <c r="R149" s="28">
        <v>0.69999998807907104</v>
      </c>
      <c r="S149" s="28">
        <v>3.0352563858032227</v>
      </c>
      <c r="T149" s="28">
        <v>3.0062611103057861</v>
      </c>
      <c r="U149" s="28">
        <v>2.5499999523162842</v>
      </c>
      <c r="V149" s="28">
        <v>3.0740740299224854</v>
      </c>
      <c r="W149" s="28">
        <v>2.9500000476837158</v>
      </c>
      <c r="X149" s="28">
        <v>2.6111111640930176</v>
      </c>
      <c r="Y149" s="29">
        <v>99</v>
      </c>
      <c r="Z149" s="29">
        <v>98</v>
      </c>
      <c r="AA149" s="29">
        <v>86</v>
      </c>
      <c r="AB149" s="29">
        <v>96</v>
      </c>
      <c r="AC149" s="29">
        <v>91</v>
      </c>
      <c r="AD149" s="29">
        <v>92</v>
      </c>
      <c r="AE149" s="27">
        <v>8.7431969269261423</v>
      </c>
      <c r="AF149" s="27">
        <v>0</v>
      </c>
      <c r="AG149" s="27">
        <v>8.7431969269261423</v>
      </c>
      <c r="AH149" s="27">
        <v>2.160534020920621</v>
      </c>
      <c r="AI149" s="27">
        <v>3.0069439768347186</v>
      </c>
      <c r="AJ149" s="27">
        <v>0.88449524675949376</v>
      </c>
      <c r="AK149" s="27">
        <v>1.0202842604945284</v>
      </c>
      <c r="AL149" s="27">
        <v>0.7554603073466496</v>
      </c>
      <c r="AM149" s="27">
        <v>1.3514437726448394</v>
      </c>
      <c r="AN149" s="27">
        <v>1.3271779842820788</v>
      </c>
      <c r="AO149" s="27">
        <v>1.2770964830486875</v>
      </c>
      <c r="AP149" s="27">
        <v>11.783436052331618</v>
      </c>
      <c r="AQ149" s="27">
        <v>1.2725240738443562</v>
      </c>
      <c r="AR149" s="27">
        <v>2.7700379552362948</v>
      </c>
      <c r="AS149" s="27">
        <v>1.2087596439326715</v>
      </c>
      <c r="AT149" s="27">
        <v>0</v>
      </c>
      <c r="AU149" s="27">
        <v>8.3785153098616616E-2</v>
      </c>
      <c r="AV149" s="27">
        <v>2.4096958697334721</v>
      </c>
      <c r="AW149" s="27">
        <v>7.7448026958454106</v>
      </c>
      <c r="AX149" s="4">
        <v>5</v>
      </c>
      <c r="AY149" s="27">
        <v>33.271435675103177</v>
      </c>
      <c r="AZ149" s="30">
        <v>0</v>
      </c>
      <c r="BA149" s="5">
        <v>0</v>
      </c>
      <c r="BB149" s="4">
        <v>183</v>
      </c>
      <c r="BC149" s="4">
        <v>148</v>
      </c>
      <c r="BD149" s="4" t="s">
        <v>29</v>
      </c>
      <c r="BE149" s="27">
        <v>51.413716705378206</v>
      </c>
      <c r="BF149" s="28">
        <v>-18.142281051397688</v>
      </c>
      <c r="BG149" s="27">
        <v>0</v>
      </c>
      <c r="BH149" s="4">
        <v>0</v>
      </c>
      <c r="BI149" s="30">
        <v>0</v>
      </c>
      <c r="BJ149" s="5">
        <v>0</v>
      </c>
    </row>
    <row r="150" spans="1:62" ht="15">
      <c r="A150" s="1">
        <v>149</v>
      </c>
      <c r="B150" s="22">
        <v>414428700</v>
      </c>
      <c r="C150" s="23">
        <v>414428700</v>
      </c>
      <c r="D150" s="24" t="s">
        <v>199</v>
      </c>
      <c r="E150" s="4" t="s">
        <v>37</v>
      </c>
      <c r="F150" s="25">
        <v>29234</v>
      </c>
      <c r="G150" s="25">
        <v>14381</v>
      </c>
      <c r="H150" s="25">
        <v>200</v>
      </c>
      <c r="I150" s="25">
        <v>14581</v>
      </c>
      <c r="J150" s="26">
        <v>0.49876855715947183</v>
      </c>
      <c r="K150" s="4" t="s">
        <v>28</v>
      </c>
      <c r="L150" s="27">
        <v>3.729163437146938</v>
      </c>
      <c r="M150" s="27">
        <v>4.7194465170447453</v>
      </c>
      <c r="N150" s="27">
        <v>3.2684000000000002</v>
      </c>
      <c r="O150" s="27">
        <v>0.69253883653429527</v>
      </c>
      <c r="P150" s="27">
        <v>0.3226</v>
      </c>
      <c r="Q150" s="28">
        <v>5</v>
      </c>
      <c r="R150" s="28">
        <v>0.375</v>
      </c>
      <c r="S150" s="28">
        <v>2.8713624477386475</v>
      </c>
      <c r="T150" s="28">
        <v>2.8010988235473633</v>
      </c>
      <c r="U150" s="28">
        <v>2.3333332538604736</v>
      </c>
      <c r="V150" s="28">
        <v>2.4722223281860352</v>
      </c>
      <c r="W150" s="28">
        <v>2.1602563858032227</v>
      </c>
      <c r="X150" s="28">
        <v>1.884615421295166</v>
      </c>
      <c r="Y150" s="29">
        <v>100</v>
      </c>
      <c r="Z150" s="29">
        <v>99</v>
      </c>
      <c r="AA150" s="29">
        <v>86</v>
      </c>
      <c r="AB150" s="29">
        <v>99</v>
      </c>
      <c r="AC150" s="29">
        <v>93</v>
      </c>
      <c r="AD150" s="29">
        <v>100</v>
      </c>
      <c r="AE150" s="27">
        <v>6.1646780757708513</v>
      </c>
      <c r="AF150" s="27">
        <v>5.6746441620879153</v>
      </c>
      <c r="AG150" s="27">
        <v>11.839322237858767</v>
      </c>
      <c r="AH150" s="27">
        <v>0</v>
      </c>
      <c r="AI150" s="27">
        <v>0</v>
      </c>
      <c r="AJ150" s="27">
        <v>0.43851587708111528</v>
      </c>
      <c r="AK150" s="27">
        <v>0.47877919988280015</v>
      </c>
      <c r="AL150" s="27">
        <v>0.28483093342297927</v>
      </c>
      <c r="AM150" s="27">
        <v>0.11264467271566525</v>
      </c>
      <c r="AN150" s="27">
        <v>0</v>
      </c>
      <c r="AO150" s="27">
        <v>2.5414412732112906E-2</v>
      </c>
      <c r="AP150" s="27">
        <v>1.340185095834673</v>
      </c>
      <c r="AQ150" s="27">
        <v>5</v>
      </c>
      <c r="AR150" s="27">
        <v>3.8850189776181479</v>
      </c>
      <c r="AS150" s="27">
        <v>1.2087596439326715</v>
      </c>
      <c r="AT150" s="27">
        <v>3.2969477142432257</v>
      </c>
      <c r="AU150" s="27">
        <v>1.176277341298924</v>
      </c>
      <c r="AV150" s="27">
        <v>5</v>
      </c>
      <c r="AW150" s="27">
        <v>19.56700367709297</v>
      </c>
      <c r="AX150" s="4">
        <v>0</v>
      </c>
      <c r="AY150" s="27">
        <v>32.746511010786406</v>
      </c>
      <c r="AZ150" s="30">
        <v>0</v>
      </c>
      <c r="BA150" s="5">
        <v>0</v>
      </c>
      <c r="BB150" s="4">
        <v>184</v>
      </c>
      <c r="BC150" s="4">
        <v>149</v>
      </c>
      <c r="BD150" s="4" t="s">
        <v>29</v>
      </c>
      <c r="BE150" s="27">
        <v>36.702107124686485</v>
      </c>
      <c r="BF150" s="28">
        <v>-3.9555961310257359</v>
      </c>
      <c r="BG150" s="27">
        <v>0</v>
      </c>
      <c r="BH150" s="4">
        <v>0</v>
      </c>
      <c r="BI150" s="30">
        <v>0</v>
      </c>
      <c r="BJ150" s="5">
        <v>0</v>
      </c>
    </row>
    <row r="151" spans="1:62" ht="15">
      <c r="A151" s="1">
        <v>150</v>
      </c>
      <c r="B151" s="22">
        <v>267458100</v>
      </c>
      <c r="C151" s="23">
        <v>170893700</v>
      </c>
      <c r="D151" s="24" t="s">
        <v>200</v>
      </c>
      <c r="E151" s="4" t="s">
        <v>45</v>
      </c>
      <c r="F151" s="25">
        <v>15626</v>
      </c>
      <c r="G151" s="25">
        <v>13257</v>
      </c>
      <c r="H151" s="25">
        <v>127</v>
      </c>
      <c r="I151" s="25">
        <v>13384</v>
      </c>
      <c r="J151" s="26">
        <v>0.85652118264431076</v>
      </c>
      <c r="K151" s="4" t="s">
        <v>28</v>
      </c>
      <c r="L151" s="27">
        <v>3.6240128689704831</v>
      </c>
      <c r="M151" s="27">
        <v>4.5863731103384646</v>
      </c>
      <c r="N151" s="27">
        <v>3.3811</v>
      </c>
      <c r="O151" s="27">
        <v>0.73720561294466558</v>
      </c>
      <c r="P151" s="27">
        <v>0.36459999999999998</v>
      </c>
      <c r="Q151" s="28">
        <v>6.3043479919433594</v>
      </c>
      <c r="R151" s="28">
        <v>0.5</v>
      </c>
      <c r="S151" s="28">
        <v>3.0588788986206055</v>
      </c>
      <c r="T151" s="28">
        <v>2.9599404335021973</v>
      </c>
      <c r="U151" s="28">
        <v>2.75</v>
      </c>
      <c r="V151" s="28">
        <v>2.9411764144897461</v>
      </c>
      <c r="W151" s="28">
        <v>2.8977272510528564</v>
      </c>
      <c r="X151" s="28">
        <v>2.3947367668151855</v>
      </c>
      <c r="Y151" s="29">
        <v>100</v>
      </c>
      <c r="Z151" s="29">
        <v>98</v>
      </c>
      <c r="AA151" s="29">
        <v>82</v>
      </c>
      <c r="AB151" s="29">
        <v>97</v>
      </c>
      <c r="AC151" s="29">
        <v>93</v>
      </c>
      <c r="AD151" s="29">
        <v>71</v>
      </c>
      <c r="AE151" s="27">
        <v>8.1746204827700666</v>
      </c>
      <c r="AF151" s="27">
        <v>6.4950566991476286</v>
      </c>
      <c r="AG151" s="27">
        <v>14.669677181917695</v>
      </c>
      <c r="AH151" s="27">
        <v>1.7384642715909118</v>
      </c>
      <c r="AI151" s="27">
        <v>1.0115734929467908</v>
      </c>
      <c r="AJ151" s="27">
        <v>0.94877555816652648</v>
      </c>
      <c r="AK151" s="27">
        <v>0.89802552914377776</v>
      </c>
      <c r="AL151" s="27">
        <v>1.189887461574453</v>
      </c>
      <c r="AM151" s="27">
        <v>1.0778989011992426</v>
      </c>
      <c r="AN151" s="27">
        <v>1.2122398837411372</v>
      </c>
      <c r="AO151" s="27">
        <v>0.90430427300049021</v>
      </c>
      <c r="AP151" s="27">
        <v>8.9811693713633289</v>
      </c>
      <c r="AQ151" s="27">
        <v>5</v>
      </c>
      <c r="AR151" s="27">
        <v>2.7700379552362948</v>
      </c>
      <c r="AS151" s="27">
        <v>0.12554811362772064</v>
      </c>
      <c r="AT151" s="27">
        <v>0</v>
      </c>
      <c r="AU151" s="27">
        <v>1.176277341298924</v>
      </c>
      <c r="AV151" s="27">
        <v>0</v>
      </c>
      <c r="AW151" s="27">
        <v>9.0718634101629405</v>
      </c>
      <c r="AX151" s="4">
        <v>0</v>
      </c>
      <c r="AY151" s="27">
        <v>32.722709963443961</v>
      </c>
      <c r="AZ151" s="30">
        <v>0</v>
      </c>
      <c r="BA151" s="5">
        <v>0</v>
      </c>
      <c r="BB151" s="4">
        <v>185</v>
      </c>
      <c r="BC151" s="4">
        <v>150</v>
      </c>
      <c r="BD151" s="4" t="s">
        <v>29</v>
      </c>
      <c r="BE151" s="27">
        <v>46.225878521717235</v>
      </c>
      <c r="BF151" s="28">
        <v>-13.503168575398931</v>
      </c>
      <c r="BG151" s="27">
        <v>0</v>
      </c>
      <c r="BH151" s="4">
        <v>0</v>
      </c>
      <c r="BI151" s="30">
        <v>0</v>
      </c>
      <c r="BJ151" s="5">
        <v>0</v>
      </c>
    </row>
    <row r="152" spans="1:62" ht="15">
      <c r="A152" s="1">
        <v>151</v>
      </c>
      <c r="B152" s="22">
        <v>883459800</v>
      </c>
      <c r="C152" s="23">
        <v>382005000</v>
      </c>
      <c r="D152" s="24" t="s">
        <v>201</v>
      </c>
      <c r="E152" s="4" t="s">
        <v>37</v>
      </c>
      <c r="F152" s="25">
        <v>10154</v>
      </c>
      <c r="G152" s="25">
        <v>3235</v>
      </c>
      <c r="H152" s="25">
        <v>0</v>
      </c>
      <c r="I152" s="25">
        <v>3235</v>
      </c>
      <c r="J152" s="26">
        <v>0.31859365767185344</v>
      </c>
      <c r="K152" s="4" t="s">
        <v>28</v>
      </c>
      <c r="L152" s="27">
        <v>3.8263185375263888</v>
      </c>
      <c r="M152" s="27">
        <v>4.8424012514850592</v>
      </c>
      <c r="N152" s="27">
        <v>3.2974999999999999</v>
      </c>
      <c r="O152" s="27">
        <v>0.68096380881050045</v>
      </c>
      <c r="P152" s="27">
        <v>0.1</v>
      </c>
      <c r="Q152" s="28">
        <v>6.6428570747375488</v>
      </c>
      <c r="R152" s="28">
        <v>0.61538463830947876</v>
      </c>
      <c r="S152" s="28">
        <v>3.2999999523162842</v>
      </c>
      <c r="T152" s="28">
        <v>3.4113552570343018</v>
      </c>
      <c r="U152" s="28">
        <v>3.1818182468414307</v>
      </c>
      <c r="V152" s="28">
        <v>3.2333333492279053</v>
      </c>
      <c r="W152" s="28">
        <v>3.096153736114502</v>
      </c>
      <c r="X152" s="28">
        <v>2.653846263885498</v>
      </c>
      <c r="Y152" s="29">
        <v>100</v>
      </c>
      <c r="Z152" s="29">
        <v>95</v>
      </c>
      <c r="AA152" s="29">
        <v>84</v>
      </c>
      <c r="AB152" s="29">
        <v>100</v>
      </c>
      <c r="AC152" s="29">
        <v>89</v>
      </c>
      <c r="AD152" s="29">
        <v>62</v>
      </c>
      <c r="AE152" s="27">
        <v>5.6438180327155543</v>
      </c>
      <c r="AF152" s="27">
        <v>1.3264577156714301</v>
      </c>
      <c r="AG152" s="27">
        <v>6.9702757483869844</v>
      </c>
      <c r="AH152" s="27">
        <v>2.221716493506904</v>
      </c>
      <c r="AI152" s="27">
        <v>2.162749069446293</v>
      </c>
      <c r="AJ152" s="27">
        <v>1.6049012014530759</v>
      </c>
      <c r="AK152" s="27">
        <v>2.0894892003672085</v>
      </c>
      <c r="AL152" s="27">
        <v>2.1278550985403513</v>
      </c>
      <c r="AM152" s="27">
        <v>1.6792492782896171</v>
      </c>
      <c r="AN152" s="27">
        <v>1.6485426025541003</v>
      </c>
      <c r="AO152" s="27">
        <v>1.3507249367784175</v>
      </c>
      <c r="AP152" s="27">
        <v>14.885227880935968</v>
      </c>
      <c r="AQ152" s="27">
        <v>5</v>
      </c>
      <c r="AR152" s="27">
        <v>0</v>
      </c>
      <c r="AS152" s="27">
        <v>0.66715387878019616</v>
      </c>
      <c r="AT152" s="27">
        <v>5</v>
      </c>
      <c r="AU152" s="27">
        <v>0</v>
      </c>
      <c r="AV152" s="27">
        <v>0</v>
      </c>
      <c r="AW152" s="27">
        <v>10.667153878780196</v>
      </c>
      <c r="AX152" s="4">
        <v>0</v>
      </c>
      <c r="AY152" s="27">
        <v>32.522657508103151</v>
      </c>
      <c r="AZ152" s="30">
        <v>0</v>
      </c>
      <c r="BA152" s="5">
        <v>0</v>
      </c>
      <c r="BB152" s="4">
        <v>187</v>
      </c>
      <c r="BC152" s="4">
        <v>151</v>
      </c>
      <c r="BD152" s="4" t="s">
        <v>29</v>
      </c>
      <c r="BE152" s="27">
        <v>42.931175804376629</v>
      </c>
      <c r="BF152" s="28">
        <v>-10.408518296273478</v>
      </c>
      <c r="BG152" s="27">
        <v>0</v>
      </c>
      <c r="BH152" s="4">
        <v>0</v>
      </c>
      <c r="BI152" s="30">
        <v>0</v>
      </c>
      <c r="BJ152" s="5">
        <v>0</v>
      </c>
    </row>
    <row r="153" spans="1:62" ht="15">
      <c r="A153" s="1">
        <v>152</v>
      </c>
      <c r="B153" s="22">
        <v>667106300</v>
      </c>
      <c r="C153" s="23">
        <v>666227700</v>
      </c>
      <c r="D153" s="24" t="s">
        <v>202</v>
      </c>
      <c r="E153" s="4" t="s">
        <v>39</v>
      </c>
      <c r="F153" s="25">
        <v>19870</v>
      </c>
      <c r="G153" s="25">
        <v>15572</v>
      </c>
      <c r="H153" s="25">
        <v>38</v>
      </c>
      <c r="I153" s="25">
        <v>15610</v>
      </c>
      <c r="J153" s="26">
        <v>0.7856064418721691</v>
      </c>
      <c r="K153" s="4" t="s">
        <v>28</v>
      </c>
      <c r="L153" s="27">
        <v>3.5077797794314471</v>
      </c>
      <c r="M153" s="27">
        <v>4.4392742076392473</v>
      </c>
      <c r="N153" s="27">
        <v>3.2953000000000001</v>
      </c>
      <c r="O153" s="27">
        <v>0.74230602703688386</v>
      </c>
      <c r="P153" s="27">
        <v>0.15629999999999999</v>
      </c>
      <c r="Q153" s="28">
        <v>6.25</v>
      </c>
      <c r="R153" s="28">
        <v>0.57142859697341919</v>
      </c>
      <c r="S153" s="28">
        <v>3.176058292388916</v>
      </c>
      <c r="T153" s="28">
        <v>3.2297618389129639</v>
      </c>
      <c r="U153" s="28">
        <v>2.423076868057251</v>
      </c>
      <c r="V153" s="28">
        <v>2.9861111640930176</v>
      </c>
      <c r="W153" s="28">
        <v>2.7999999523162842</v>
      </c>
      <c r="X153" s="28">
        <v>2.78125</v>
      </c>
      <c r="Y153" s="29">
        <v>99</v>
      </c>
      <c r="Z153" s="29">
        <v>98</v>
      </c>
      <c r="AA153" s="29">
        <v>89</v>
      </c>
      <c r="AB153" s="29">
        <v>100</v>
      </c>
      <c r="AC153" s="29">
        <v>87</v>
      </c>
      <c r="AD153" s="29">
        <v>66</v>
      </c>
      <c r="AE153" s="27">
        <v>8.4041319765707652</v>
      </c>
      <c r="AF153" s="27">
        <v>2.4262011879681418</v>
      </c>
      <c r="AG153" s="27">
        <v>10.830333164538906</v>
      </c>
      <c r="AH153" s="27">
        <v>1.6608776152846496</v>
      </c>
      <c r="AI153" s="27">
        <v>1.7242061059544407</v>
      </c>
      <c r="AJ153" s="27">
        <v>1.2676378223186946</v>
      </c>
      <c r="AK153" s="27">
        <v>1.6101917795782053</v>
      </c>
      <c r="AL153" s="27">
        <v>0.47976620157490901</v>
      </c>
      <c r="AM153" s="27">
        <v>1.1703886743501228</v>
      </c>
      <c r="AN153" s="27">
        <v>0.99735583674626915</v>
      </c>
      <c r="AO153" s="27">
        <v>1.5702292818028298</v>
      </c>
      <c r="AP153" s="27">
        <v>10.480653317610122</v>
      </c>
      <c r="AQ153" s="27">
        <v>1.2725240738443562</v>
      </c>
      <c r="AR153" s="27">
        <v>2.7700379552362948</v>
      </c>
      <c r="AS153" s="27">
        <v>2.0211682916613851</v>
      </c>
      <c r="AT153" s="27">
        <v>5</v>
      </c>
      <c r="AU153" s="27">
        <v>0</v>
      </c>
      <c r="AV153" s="27">
        <v>0</v>
      </c>
      <c r="AW153" s="27">
        <v>11.063730320742035</v>
      </c>
      <c r="AX153" s="4">
        <v>0</v>
      </c>
      <c r="AY153" s="27">
        <v>32.374716802891058</v>
      </c>
      <c r="AZ153" s="30">
        <v>0</v>
      </c>
      <c r="BA153" s="5">
        <v>0</v>
      </c>
      <c r="BB153" s="4">
        <v>188</v>
      </c>
      <c r="BC153" s="4">
        <v>152</v>
      </c>
      <c r="BD153" s="4" t="s">
        <v>29</v>
      </c>
      <c r="BE153" s="27">
        <v>30.796763975886815</v>
      </c>
      <c r="BF153" s="28">
        <v>1.5779528270042427</v>
      </c>
      <c r="BG153" s="27">
        <v>1.5779528270042427</v>
      </c>
      <c r="BH153" s="4">
        <v>33</v>
      </c>
      <c r="BI153" s="30">
        <v>1.5326049153474091</v>
      </c>
      <c r="BJ153" s="5">
        <v>23923.96</v>
      </c>
    </row>
    <row r="154" spans="1:62" ht="15">
      <c r="A154" s="1">
        <v>153</v>
      </c>
      <c r="B154" s="22">
        <v>668032100</v>
      </c>
      <c r="C154" s="23">
        <v>32927400</v>
      </c>
      <c r="D154" s="24" t="s">
        <v>203</v>
      </c>
      <c r="E154" s="4" t="s">
        <v>45</v>
      </c>
      <c r="F154" s="25">
        <v>19158</v>
      </c>
      <c r="G154" s="25">
        <v>14494</v>
      </c>
      <c r="H154" s="25">
        <v>412</v>
      </c>
      <c r="I154" s="25">
        <v>14906</v>
      </c>
      <c r="J154" s="26">
        <v>0.77805616452656856</v>
      </c>
      <c r="K154" s="4" t="s">
        <v>28</v>
      </c>
      <c r="L154" s="27">
        <v>3.9368877700617291</v>
      </c>
      <c r="M154" s="27">
        <v>4.9823322542893917</v>
      </c>
      <c r="N154" s="27">
        <v>2.6825000000000001</v>
      </c>
      <c r="O154" s="27">
        <v>0.5384024715916087</v>
      </c>
      <c r="P154" s="27">
        <v>0.2041</v>
      </c>
      <c r="Q154" s="28">
        <v>7.0833334922790527</v>
      </c>
      <c r="R154" s="28">
        <v>0.66666668653488159</v>
      </c>
      <c r="S154" s="28">
        <v>2.7946429252624512</v>
      </c>
      <c r="T154" s="28">
        <v>2.8324675559997559</v>
      </c>
      <c r="U154" s="28">
        <v>2.4545454978942871</v>
      </c>
      <c r="V154" s="28">
        <v>3.0740740299224854</v>
      </c>
      <c r="W154" s="28">
        <v>2.9236111640930176</v>
      </c>
      <c r="X154" s="28">
        <v>3</v>
      </c>
      <c r="Y154" s="29">
        <v>100</v>
      </c>
      <c r="Z154" s="29">
        <v>100</v>
      </c>
      <c r="AA154" s="29">
        <v>91</v>
      </c>
      <c r="AB154" s="29">
        <v>100</v>
      </c>
      <c r="AC154" s="29">
        <v>88</v>
      </c>
      <c r="AD154" s="29">
        <v>72</v>
      </c>
      <c r="AE154" s="27">
        <v>0</v>
      </c>
      <c r="AF154" s="27">
        <v>3.359908789669436</v>
      </c>
      <c r="AG154" s="27">
        <v>3.359908789669436</v>
      </c>
      <c r="AH154" s="27">
        <v>2.85053627500726</v>
      </c>
      <c r="AI154" s="27">
        <v>2.6743825268534538</v>
      </c>
      <c r="AJ154" s="27">
        <v>0.22975083866658177</v>
      </c>
      <c r="AK154" s="27">
        <v>0.56157378965039828</v>
      </c>
      <c r="AL154" s="27">
        <v>0.54812032181577552</v>
      </c>
      <c r="AM154" s="27">
        <v>1.3514437726448394</v>
      </c>
      <c r="AN154" s="27">
        <v>1.269153766126506</v>
      </c>
      <c r="AO154" s="27">
        <v>1.9471144261359292</v>
      </c>
      <c r="AP154" s="27">
        <v>11.432075716900744</v>
      </c>
      <c r="AQ154" s="27">
        <v>5</v>
      </c>
      <c r="AR154" s="27">
        <v>5</v>
      </c>
      <c r="AS154" s="27">
        <v>2.5627740568138604</v>
      </c>
      <c r="AT154" s="27">
        <v>5</v>
      </c>
      <c r="AU154" s="27">
        <v>0</v>
      </c>
      <c r="AV154" s="27">
        <v>0</v>
      </c>
      <c r="AW154" s="27">
        <v>17.562774056813861</v>
      </c>
      <c r="AX154" s="4">
        <v>0</v>
      </c>
      <c r="AY154" s="27">
        <v>32.354758563384038</v>
      </c>
      <c r="AZ154" s="30">
        <v>0</v>
      </c>
      <c r="BA154" s="5">
        <v>0</v>
      </c>
      <c r="BB154" s="4">
        <v>189</v>
      </c>
      <c r="BC154" s="4">
        <v>153</v>
      </c>
      <c r="BD154" s="4" t="s">
        <v>29</v>
      </c>
      <c r="BE154" s="27">
        <v>40.973042928256994</v>
      </c>
      <c r="BF154" s="28">
        <v>-8.6182843648729559</v>
      </c>
      <c r="BG154" s="27">
        <v>0</v>
      </c>
      <c r="BH154" s="4">
        <v>0</v>
      </c>
      <c r="BI154" s="30">
        <v>0</v>
      </c>
      <c r="BJ154" s="5">
        <v>0</v>
      </c>
    </row>
    <row r="155" spans="1:62" ht="15">
      <c r="A155" s="1">
        <v>154</v>
      </c>
      <c r="B155" s="22">
        <v>900035600</v>
      </c>
      <c r="C155" s="23">
        <v>401331000</v>
      </c>
      <c r="D155" s="24" t="s">
        <v>204</v>
      </c>
      <c r="E155" s="4" t="s">
        <v>93</v>
      </c>
      <c r="F155" s="25">
        <v>28995</v>
      </c>
      <c r="G155" s="25">
        <v>19020</v>
      </c>
      <c r="H155" s="25">
        <v>161</v>
      </c>
      <c r="I155" s="25">
        <v>19181</v>
      </c>
      <c r="J155" s="26">
        <v>0.66152784962924638</v>
      </c>
      <c r="K155" s="4" t="s">
        <v>28</v>
      </c>
      <c r="L155" s="27">
        <v>3.44506153434105</v>
      </c>
      <c r="M155" s="27">
        <v>4.3599010698468508</v>
      </c>
      <c r="N155" s="27">
        <v>3.3109999999999999</v>
      </c>
      <c r="O155" s="27">
        <v>0.75942090129038287</v>
      </c>
      <c r="P155" s="27">
        <v>0.4627</v>
      </c>
      <c r="Q155" s="28">
        <v>6</v>
      </c>
      <c r="R155" s="28">
        <v>0.66666668653488159</v>
      </c>
      <c r="S155" s="28">
        <v>2.9986264705657959</v>
      </c>
      <c r="T155" s="28">
        <v>2.9484126567840576</v>
      </c>
      <c r="U155" s="28">
        <v>3.0416667461395264</v>
      </c>
      <c r="V155" s="28">
        <v>3.1515152454376221</v>
      </c>
      <c r="W155" s="28">
        <v>2.5833332538604736</v>
      </c>
      <c r="X155" s="28">
        <v>2.3181817531585693</v>
      </c>
      <c r="Y155" s="29">
        <v>98</v>
      </c>
      <c r="Z155" s="29">
        <v>98</v>
      </c>
      <c r="AA155" s="29">
        <v>86</v>
      </c>
      <c r="AB155" s="29">
        <v>97</v>
      </c>
      <c r="AC155" s="29">
        <v>91</v>
      </c>
      <c r="AD155" s="29">
        <v>36</v>
      </c>
      <c r="AE155" s="27">
        <v>9.1742773579280836</v>
      </c>
      <c r="AF155" s="27">
        <v>8.4113059821371046</v>
      </c>
      <c r="AG155" s="27">
        <v>17.585583340065188</v>
      </c>
      <c r="AH155" s="27">
        <v>1.303980085440668</v>
      </c>
      <c r="AI155" s="27">
        <v>2.6743825268534538</v>
      </c>
      <c r="AJ155" s="27">
        <v>0.78481989145426301</v>
      </c>
      <c r="AK155" s="27">
        <v>0.86759913095381702</v>
      </c>
      <c r="AL155" s="27">
        <v>1.8234270830682249</v>
      </c>
      <c r="AM155" s="27">
        <v>1.5108420227466259</v>
      </c>
      <c r="AN155" s="27">
        <v>0.52094630107803375</v>
      </c>
      <c r="AO155" s="27">
        <v>0.77240737073125043</v>
      </c>
      <c r="AP155" s="27">
        <v>10.258404412326335</v>
      </c>
      <c r="AQ155" s="27">
        <v>0</v>
      </c>
      <c r="AR155" s="27">
        <v>2.7700379552362948</v>
      </c>
      <c r="AS155" s="27">
        <v>1.2087596439326715</v>
      </c>
      <c r="AT155" s="27">
        <v>0</v>
      </c>
      <c r="AU155" s="27">
        <v>8.3785153098616616E-2</v>
      </c>
      <c r="AV155" s="27">
        <v>0</v>
      </c>
      <c r="AW155" s="27">
        <v>4.0625827522675824</v>
      </c>
      <c r="AX155" s="4">
        <v>0</v>
      </c>
      <c r="AY155" s="27">
        <v>31.906570504659108</v>
      </c>
      <c r="AZ155" s="30">
        <v>0</v>
      </c>
      <c r="BA155" s="5">
        <v>0</v>
      </c>
      <c r="BB155" s="4">
        <v>190</v>
      </c>
      <c r="BC155" s="4">
        <v>154</v>
      </c>
      <c r="BD155" s="4" t="s">
        <v>29</v>
      </c>
      <c r="BE155" s="27">
        <v>40.340489291663133</v>
      </c>
      <c r="BF155" s="28">
        <v>-8.4339188090227282</v>
      </c>
      <c r="BG155" s="27">
        <v>0</v>
      </c>
      <c r="BH155" s="4">
        <v>0</v>
      </c>
      <c r="BI155" s="30">
        <v>0</v>
      </c>
      <c r="BJ155" s="5">
        <v>0</v>
      </c>
    </row>
    <row r="156" spans="1:62" ht="15">
      <c r="A156" s="1">
        <v>155</v>
      </c>
      <c r="B156" s="22">
        <v>692219800</v>
      </c>
      <c r="C156" s="23">
        <v>489018300</v>
      </c>
      <c r="D156" s="24" t="s">
        <v>205</v>
      </c>
      <c r="E156" s="4" t="s">
        <v>189</v>
      </c>
      <c r="F156" s="25">
        <v>29360</v>
      </c>
      <c r="G156" s="25">
        <v>17673</v>
      </c>
      <c r="H156" s="25">
        <v>1263</v>
      </c>
      <c r="I156" s="25">
        <v>18936</v>
      </c>
      <c r="J156" s="26">
        <v>0.64495912806539513</v>
      </c>
      <c r="K156" s="4" t="s">
        <v>28</v>
      </c>
      <c r="L156" s="27">
        <v>3.8674306350031782</v>
      </c>
      <c r="M156" s="27">
        <v>4.8944307075589073</v>
      </c>
      <c r="N156" s="27">
        <v>3.2328999999999999</v>
      </c>
      <c r="O156" s="27">
        <v>0.66052625793785236</v>
      </c>
      <c r="P156" s="27">
        <v>0.15690000000000001</v>
      </c>
      <c r="Q156" s="28">
        <v>7.1999998092651367</v>
      </c>
      <c r="R156" s="28">
        <v>0.60000002384185791</v>
      </c>
      <c r="S156" s="28">
        <v>3.1638889312744141</v>
      </c>
      <c r="T156" s="28">
        <v>3.0341269969940186</v>
      </c>
      <c r="U156" s="28">
        <v>2.8333332538604736</v>
      </c>
      <c r="V156" s="28">
        <v>3.0833332538604736</v>
      </c>
      <c r="W156" s="28">
        <v>2.9444444179534912</v>
      </c>
      <c r="X156" s="28">
        <v>2.8333332538604736</v>
      </c>
      <c r="Y156" s="29">
        <v>99</v>
      </c>
      <c r="Z156" s="29">
        <v>94</v>
      </c>
      <c r="AA156" s="29">
        <v>89</v>
      </c>
      <c r="AB156" s="29">
        <v>100</v>
      </c>
      <c r="AC156" s="29">
        <v>96</v>
      </c>
      <c r="AD156" s="29">
        <v>69</v>
      </c>
      <c r="AE156" s="27">
        <v>4.7241568550935655</v>
      </c>
      <c r="AF156" s="27">
        <v>2.437921367068995</v>
      </c>
      <c r="AG156" s="27">
        <v>7.1620782221625605</v>
      </c>
      <c r="AH156" s="27">
        <v>3.0170879564005739</v>
      </c>
      <c r="AI156" s="27">
        <v>2.0092590322241444</v>
      </c>
      <c r="AJ156" s="27">
        <v>1.2345232113493996</v>
      </c>
      <c r="AK156" s="27">
        <v>1.0938334439167166</v>
      </c>
      <c r="AL156" s="27">
        <v>1.3708985600537877</v>
      </c>
      <c r="AM156" s="27">
        <v>1.3705021523874381</v>
      </c>
      <c r="AN156" s="27">
        <v>1.3149621938584262</v>
      </c>
      <c r="AO156" s="27">
        <v>1.6599637030533079</v>
      </c>
      <c r="AP156" s="27">
        <v>13.071030253243793</v>
      </c>
      <c r="AQ156" s="27">
        <v>1.2725240738443562</v>
      </c>
      <c r="AR156" s="27">
        <v>0</v>
      </c>
      <c r="AS156" s="27">
        <v>2.0211682916613851</v>
      </c>
      <c r="AT156" s="27">
        <v>5</v>
      </c>
      <c r="AU156" s="27">
        <v>2.8150156235993853</v>
      </c>
      <c r="AV156" s="27">
        <v>0</v>
      </c>
      <c r="AW156" s="27">
        <v>11.108707989105127</v>
      </c>
      <c r="AX156" s="4">
        <v>0</v>
      </c>
      <c r="AY156" s="27">
        <v>31.341816464511481</v>
      </c>
      <c r="AZ156" s="30">
        <v>0</v>
      </c>
      <c r="BA156" s="5">
        <v>0</v>
      </c>
      <c r="BB156" s="4">
        <v>191</v>
      </c>
      <c r="BC156" s="4">
        <v>155</v>
      </c>
      <c r="BD156" s="4" t="s">
        <v>29</v>
      </c>
      <c r="BE156" s="27">
        <v>32.533763422967006</v>
      </c>
      <c r="BF156" s="28">
        <v>-1.1919469682416164</v>
      </c>
      <c r="BG156" s="27">
        <v>0</v>
      </c>
      <c r="BH156" s="4">
        <v>0</v>
      </c>
      <c r="BI156" s="30">
        <v>0</v>
      </c>
      <c r="BJ156" s="5">
        <v>0</v>
      </c>
    </row>
    <row r="157" spans="1:62">
      <c r="A157" s="1">
        <v>156</v>
      </c>
      <c r="B157" s="31">
        <v>210786400</v>
      </c>
      <c r="C157" s="4">
        <v>208065600</v>
      </c>
      <c r="D157" s="4" t="s">
        <v>206</v>
      </c>
      <c r="E157" s="4" t="s">
        <v>207</v>
      </c>
      <c r="F157" s="25">
        <v>23711</v>
      </c>
      <c r="G157" s="25">
        <v>16653</v>
      </c>
      <c r="H157" s="25">
        <v>258</v>
      </c>
      <c r="I157" s="25">
        <v>16911</v>
      </c>
      <c r="J157" s="26">
        <v>0.71321327653831557</v>
      </c>
      <c r="K157" s="4" t="s">
        <v>28</v>
      </c>
      <c r="L157" s="27">
        <v>3.8267387884872814</v>
      </c>
      <c r="M157" s="27">
        <v>4.8429331005088683</v>
      </c>
      <c r="N157" s="27">
        <v>3.4011999999999998</v>
      </c>
      <c r="O157" s="27">
        <v>0.70230166913571879</v>
      </c>
      <c r="P157" s="27">
        <v>0.11269999999999999</v>
      </c>
      <c r="Q157" s="28">
        <v>7</v>
      </c>
      <c r="R157" s="28">
        <v>0.45454546809196472</v>
      </c>
      <c r="S157" s="28">
        <v>2.9837663173675537</v>
      </c>
      <c r="T157" s="28">
        <v>2.7828571796417236</v>
      </c>
      <c r="U157" s="28">
        <v>2.75</v>
      </c>
      <c r="V157" s="28">
        <v>2.9375</v>
      </c>
      <c r="W157" s="28">
        <v>2.9416666030883789</v>
      </c>
      <c r="X157" s="28">
        <v>2.6500000953674316</v>
      </c>
      <c r="Y157" s="29">
        <v>98</v>
      </c>
      <c r="Z157" s="29">
        <v>99</v>
      </c>
      <c r="AA157" s="29">
        <v>89</v>
      </c>
      <c r="AB157" s="29">
        <v>100</v>
      </c>
      <c r="AC157" s="29">
        <v>92</v>
      </c>
      <c r="AD157" s="29">
        <v>71</v>
      </c>
      <c r="AE157" s="27">
        <v>6.6039918753106761</v>
      </c>
      <c r="AF157" s="27">
        <v>1.5745348399728194</v>
      </c>
      <c r="AG157" s="27">
        <v>8.1785267152834962</v>
      </c>
      <c r="AH157" s="27">
        <v>2.7315702048165944</v>
      </c>
      <c r="AI157" s="27">
        <v>0.55808030927531271</v>
      </c>
      <c r="AJ157" s="27">
        <v>0.744383241783517</v>
      </c>
      <c r="AK157" s="27">
        <v>0.43063222977024651</v>
      </c>
      <c r="AL157" s="27">
        <v>1.189887461574453</v>
      </c>
      <c r="AM157" s="27">
        <v>1.070331689961451</v>
      </c>
      <c r="AN157" s="27">
        <v>1.3088542986465996</v>
      </c>
      <c r="AO157" s="27">
        <v>1.3440983595118534</v>
      </c>
      <c r="AP157" s="27">
        <v>9.377837795340028</v>
      </c>
      <c r="AQ157" s="27">
        <v>0</v>
      </c>
      <c r="AR157" s="27">
        <v>3.8850189776181479</v>
      </c>
      <c r="AS157" s="27">
        <v>2.0211682916613851</v>
      </c>
      <c r="AT157" s="27">
        <v>5</v>
      </c>
      <c r="AU157" s="27">
        <v>0.63003124719877024</v>
      </c>
      <c r="AV157" s="27">
        <v>0</v>
      </c>
      <c r="AW157" s="27">
        <v>11.536218516478304</v>
      </c>
      <c r="AX157" s="4">
        <v>2</v>
      </c>
      <c r="AY157" s="27">
        <v>31.092583027101828</v>
      </c>
      <c r="AZ157" s="30">
        <v>0</v>
      </c>
      <c r="BA157" s="5">
        <v>0</v>
      </c>
      <c r="BB157" s="4">
        <v>192</v>
      </c>
      <c r="BC157" s="4">
        <v>156</v>
      </c>
      <c r="BD157" s="4" t="s">
        <v>29</v>
      </c>
      <c r="BE157" s="27">
        <v>22.557774244297661</v>
      </c>
      <c r="BF157" s="28">
        <v>8.534808763231986</v>
      </c>
      <c r="BG157" s="27">
        <v>8.534808763231986</v>
      </c>
      <c r="BH157" s="4">
        <v>10</v>
      </c>
      <c r="BI157" s="30">
        <v>2.111050748302465</v>
      </c>
      <c r="BJ157" s="5">
        <v>35699.980000000003</v>
      </c>
    </row>
    <row r="158" spans="1:62" ht="15">
      <c r="A158" s="1">
        <v>157</v>
      </c>
      <c r="B158" s="22">
        <v>160468600</v>
      </c>
      <c r="C158" s="23">
        <v>413513000</v>
      </c>
      <c r="D158" s="24" t="s">
        <v>208</v>
      </c>
      <c r="E158" s="4" t="s">
        <v>35</v>
      </c>
      <c r="F158" s="25">
        <v>59639</v>
      </c>
      <c r="G158" s="25">
        <v>22258</v>
      </c>
      <c r="H158" s="25">
        <v>1797</v>
      </c>
      <c r="I158" s="25">
        <v>24055</v>
      </c>
      <c r="J158" s="26">
        <v>0.40334344975603215</v>
      </c>
      <c r="K158" s="4" t="s">
        <v>28</v>
      </c>
      <c r="L158" s="27">
        <v>4.0594024930820574</v>
      </c>
      <c r="M158" s="27">
        <v>5.1373808845224911</v>
      </c>
      <c r="N158" s="27">
        <v>3.1276999999999999</v>
      </c>
      <c r="O158" s="27">
        <v>0.60881216913912217</v>
      </c>
      <c r="P158" s="27">
        <v>0.43120000000000003</v>
      </c>
      <c r="Q158" s="28">
        <v>5.3939394950866699</v>
      </c>
      <c r="R158" s="28">
        <v>0.35483869910240173</v>
      </c>
      <c r="S158" s="28">
        <v>2.9058802127838135</v>
      </c>
      <c r="T158" s="28">
        <v>2.7278659343719482</v>
      </c>
      <c r="U158" s="28">
        <v>2.421875</v>
      </c>
      <c r="V158" s="28">
        <v>2.5448718070983887</v>
      </c>
      <c r="W158" s="28">
        <v>2.3989899158477783</v>
      </c>
      <c r="X158" s="28">
        <v>2.119999885559082</v>
      </c>
      <c r="Y158" s="29">
        <v>99</v>
      </c>
      <c r="Z158" s="29">
        <v>100</v>
      </c>
      <c r="AA158" s="29">
        <v>90</v>
      </c>
      <c r="AB158" s="29">
        <v>98</v>
      </c>
      <c r="AC158" s="29">
        <v>98</v>
      </c>
      <c r="AD158" s="29">
        <v>91</v>
      </c>
      <c r="AE158" s="27">
        <v>2.3970952565368684</v>
      </c>
      <c r="AF158" s="27">
        <v>7.7959965793423187</v>
      </c>
      <c r="AG158" s="27">
        <v>10.193091835879187</v>
      </c>
      <c r="AH158" s="27">
        <v>0.43877409688241287</v>
      </c>
      <c r="AI158" s="27">
        <v>0</v>
      </c>
      <c r="AJ158" s="27">
        <v>0.53244376287933259</v>
      </c>
      <c r="AK158" s="27">
        <v>0.28548841180341156</v>
      </c>
      <c r="AL158" s="27">
        <v>0.4771555815979851</v>
      </c>
      <c r="AM158" s="27">
        <v>0.26218002972684651</v>
      </c>
      <c r="AN158" s="27">
        <v>0.115609787935603</v>
      </c>
      <c r="AO158" s="27">
        <v>0.43095913404811437</v>
      </c>
      <c r="AP158" s="27">
        <v>2.5426108048737062</v>
      </c>
      <c r="AQ158" s="27">
        <v>1.2725240738443562</v>
      </c>
      <c r="AR158" s="27">
        <v>5</v>
      </c>
      <c r="AS158" s="27">
        <v>2.2919711742376228</v>
      </c>
      <c r="AT158" s="27">
        <v>1.5938954284864513</v>
      </c>
      <c r="AU158" s="27">
        <v>3.9075078117996926</v>
      </c>
      <c r="AV158" s="27">
        <v>2.0859078534501561</v>
      </c>
      <c r="AW158" s="27">
        <v>16.151806341818279</v>
      </c>
      <c r="AX158" s="4">
        <v>2</v>
      </c>
      <c r="AY158" s="27">
        <v>30.887508982571173</v>
      </c>
      <c r="AZ158" s="30">
        <v>0</v>
      </c>
      <c r="BA158" s="5">
        <v>0</v>
      </c>
      <c r="BB158" s="4">
        <v>193</v>
      </c>
      <c r="BC158" s="4">
        <v>157</v>
      </c>
      <c r="BD158" s="4" t="s">
        <v>29</v>
      </c>
      <c r="BE158" s="27">
        <v>38.547721106520719</v>
      </c>
      <c r="BF158" s="28">
        <v>-7.6602121278345372</v>
      </c>
      <c r="BG158" s="27">
        <v>0</v>
      </c>
      <c r="BH158" s="4">
        <v>0</v>
      </c>
      <c r="BI158" s="30">
        <v>0</v>
      </c>
      <c r="BJ158" s="5">
        <v>0</v>
      </c>
    </row>
    <row r="159" spans="1:62" ht="15">
      <c r="A159" s="1">
        <v>158</v>
      </c>
      <c r="B159" s="22">
        <v>889072200</v>
      </c>
      <c r="C159" s="23">
        <v>413971200</v>
      </c>
      <c r="D159" s="24" t="s">
        <v>209</v>
      </c>
      <c r="E159" s="4" t="s">
        <v>45</v>
      </c>
      <c r="F159" s="25">
        <v>33432</v>
      </c>
      <c r="G159" s="25">
        <v>22489</v>
      </c>
      <c r="H159" s="25">
        <v>2167</v>
      </c>
      <c r="I159" s="25">
        <v>24656</v>
      </c>
      <c r="J159" s="26">
        <v>0.73749700885379277</v>
      </c>
      <c r="K159" s="4" t="s">
        <v>28</v>
      </c>
      <c r="L159" s="27">
        <v>4.2666037265934866</v>
      </c>
      <c r="M159" s="27">
        <v>5.3996046127941142</v>
      </c>
      <c r="N159" s="27">
        <v>3.4428000000000001</v>
      </c>
      <c r="O159" s="27">
        <v>0.63760224069785487</v>
      </c>
      <c r="P159" s="27">
        <v>0.29470000000000002</v>
      </c>
      <c r="Q159" s="28">
        <v>5.9285712242126465</v>
      </c>
      <c r="R159" s="28">
        <v>0.46153846383094788</v>
      </c>
      <c r="S159" s="28">
        <v>2.9713585376739502</v>
      </c>
      <c r="T159" s="28">
        <v>2.6304705142974854</v>
      </c>
      <c r="U159" s="28">
        <v>2.346153736114502</v>
      </c>
      <c r="V159" s="28">
        <v>2.6666667461395264</v>
      </c>
      <c r="W159" s="28">
        <v>2.5535714626312256</v>
      </c>
      <c r="X159" s="28">
        <v>2.5</v>
      </c>
      <c r="Y159" s="29">
        <v>99</v>
      </c>
      <c r="Z159" s="29">
        <v>99</v>
      </c>
      <c r="AA159" s="29">
        <v>90</v>
      </c>
      <c r="AB159" s="29">
        <v>100</v>
      </c>
      <c r="AC159" s="29">
        <v>95</v>
      </c>
      <c r="AD159" s="29">
        <v>90</v>
      </c>
      <c r="AE159" s="27">
        <v>3.6926081718813473</v>
      </c>
      <c r="AF159" s="27">
        <v>5.1296558338982479</v>
      </c>
      <c r="AG159" s="27">
        <v>8.8222640057795942</v>
      </c>
      <c r="AH159" s="27">
        <v>1.2020090708875237</v>
      </c>
      <c r="AI159" s="27">
        <v>0.62784839989142005</v>
      </c>
      <c r="AJ159" s="27">
        <v>0.71061985899945568</v>
      </c>
      <c r="AK159" s="27">
        <v>2.842307253456312E-2</v>
      </c>
      <c r="AL159" s="27">
        <v>0.31267875489076918</v>
      </c>
      <c r="AM159" s="27">
        <v>0.51287211953032408</v>
      </c>
      <c r="AN159" s="27">
        <v>0.45550569003243369</v>
      </c>
      <c r="AO159" s="27">
        <v>1.085662667660273</v>
      </c>
      <c r="AP159" s="27">
        <v>4.9356196344267627</v>
      </c>
      <c r="AQ159" s="27">
        <v>1.2725240738443562</v>
      </c>
      <c r="AR159" s="27">
        <v>3.8850189776181479</v>
      </c>
      <c r="AS159" s="27">
        <v>2.2919711742376228</v>
      </c>
      <c r="AT159" s="27">
        <v>5</v>
      </c>
      <c r="AU159" s="27">
        <v>2.2687695294992314</v>
      </c>
      <c r="AV159" s="27">
        <v>1.7621198371668401</v>
      </c>
      <c r="AW159" s="27">
        <v>16.480403592366198</v>
      </c>
      <c r="AX159" s="4">
        <v>0</v>
      </c>
      <c r="AY159" s="27">
        <v>30.238287232572553</v>
      </c>
      <c r="AZ159" s="30">
        <v>0</v>
      </c>
      <c r="BA159" s="5">
        <v>0</v>
      </c>
      <c r="BB159" s="4">
        <v>194</v>
      </c>
      <c r="BC159" s="4">
        <v>158</v>
      </c>
      <c r="BD159" s="4" t="s">
        <v>29</v>
      </c>
      <c r="BE159" s="27">
        <v>46.875124933377613</v>
      </c>
      <c r="BF159" s="28">
        <v>-16.636837711917607</v>
      </c>
      <c r="BG159" s="27">
        <v>0</v>
      </c>
      <c r="BH159" s="4">
        <v>0</v>
      </c>
      <c r="BI159" s="30">
        <v>0</v>
      </c>
      <c r="BJ159" s="5">
        <v>0</v>
      </c>
    </row>
    <row r="160" spans="1:62" ht="15">
      <c r="A160" s="1">
        <v>159</v>
      </c>
      <c r="B160" s="22">
        <v>425052400</v>
      </c>
      <c r="C160" s="23">
        <v>406162400</v>
      </c>
      <c r="D160" s="24" t="s">
        <v>210</v>
      </c>
      <c r="E160" s="4" t="s">
        <v>52</v>
      </c>
      <c r="F160" s="25">
        <v>34651</v>
      </c>
      <c r="G160" s="25">
        <v>22361</v>
      </c>
      <c r="H160" s="25">
        <v>1345</v>
      </c>
      <c r="I160" s="25">
        <v>23706</v>
      </c>
      <c r="J160" s="26">
        <v>0.68413609996825486</v>
      </c>
      <c r="K160" s="4" t="s">
        <v>28</v>
      </c>
      <c r="L160" s="27">
        <v>3.958871049831119</v>
      </c>
      <c r="M160" s="27">
        <v>5.0101532159848228</v>
      </c>
      <c r="N160" s="27">
        <v>3.2709000000000001</v>
      </c>
      <c r="O160" s="27">
        <v>0.652854285885757</v>
      </c>
      <c r="P160" s="27">
        <v>0</v>
      </c>
      <c r="Q160" s="28">
        <v>5.6666665077209473</v>
      </c>
      <c r="R160" s="28">
        <v>0.4444444477558136</v>
      </c>
      <c r="S160" s="28">
        <v>2.8922305107116699</v>
      </c>
      <c r="T160" s="28">
        <v>2.7711904048919678</v>
      </c>
      <c r="U160" s="28">
        <v>2.4411764144897461</v>
      </c>
      <c r="V160" s="28">
        <v>2.5520832538604736</v>
      </c>
      <c r="W160" s="28">
        <v>2.2549018859863281</v>
      </c>
      <c r="X160" s="28">
        <v>2.5666666030883789</v>
      </c>
      <c r="Y160" s="29">
        <v>99</v>
      </c>
      <c r="Z160" s="29">
        <v>100</v>
      </c>
      <c r="AA160" s="29">
        <v>89</v>
      </c>
      <c r="AB160" s="29">
        <v>100</v>
      </c>
      <c r="AC160" s="29">
        <v>97</v>
      </c>
      <c r="AD160" s="29">
        <v>99</v>
      </c>
      <c r="AE160" s="27">
        <v>4.3789288531632735</v>
      </c>
      <c r="AF160" s="27">
        <v>0</v>
      </c>
      <c r="AG160" s="27">
        <v>4.3789288531632735</v>
      </c>
      <c r="AH160" s="27">
        <v>0.82811648540602067</v>
      </c>
      <c r="AI160" s="27">
        <v>0.45730391408903315</v>
      </c>
      <c r="AJ160" s="27">
        <v>0.49530092771215428</v>
      </c>
      <c r="AK160" s="27">
        <v>0.39983896036470085</v>
      </c>
      <c r="AL160" s="27">
        <v>0.51908086444897727</v>
      </c>
      <c r="AM160" s="27">
        <v>0.27702344336559365</v>
      </c>
      <c r="AN160" s="27">
        <v>0</v>
      </c>
      <c r="AO160" s="27">
        <v>1.2005227925844384</v>
      </c>
      <c r="AP160" s="27">
        <v>4.1771873879709185</v>
      </c>
      <c r="AQ160" s="27">
        <v>1.2725240738443562</v>
      </c>
      <c r="AR160" s="27">
        <v>5</v>
      </c>
      <c r="AS160" s="27">
        <v>2.0211682916613851</v>
      </c>
      <c r="AT160" s="27">
        <v>5</v>
      </c>
      <c r="AU160" s="27">
        <v>3.3612617176995392</v>
      </c>
      <c r="AV160" s="27">
        <v>4.6762119837166836</v>
      </c>
      <c r="AW160" s="27">
        <v>21.331166066921963</v>
      </c>
      <c r="AX160" s="4">
        <v>0</v>
      </c>
      <c r="AY160" s="27">
        <v>29.887282308056154</v>
      </c>
      <c r="AZ160" s="30">
        <v>0</v>
      </c>
      <c r="BA160" s="5">
        <v>0</v>
      </c>
      <c r="BB160" s="4">
        <v>195</v>
      </c>
      <c r="BC160" s="4">
        <v>159</v>
      </c>
      <c r="BD160" s="4" t="s">
        <v>29</v>
      </c>
      <c r="BE160" s="27">
        <v>24.685544579500899</v>
      </c>
      <c r="BF160" s="28">
        <v>5.2017377213276959</v>
      </c>
      <c r="BG160" s="27">
        <v>5.2017377213276959</v>
      </c>
      <c r="BH160" s="4">
        <v>20</v>
      </c>
      <c r="BI160" s="30">
        <v>1.8339139105116089</v>
      </c>
      <c r="BJ160" s="5">
        <v>43474.76</v>
      </c>
    </row>
    <row r="161" spans="1:62" ht="15">
      <c r="A161" s="1">
        <v>160</v>
      </c>
      <c r="B161" s="22">
        <v>600194700</v>
      </c>
      <c r="C161" s="23">
        <v>413510500</v>
      </c>
      <c r="D161" s="24" t="s">
        <v>211</v>
      </c>
      <c r="E161" s="4" t="s">
        <v>45</v>
      </c>
      <c r="F161" s="25">
        <v>39960</v>
      </c>
      <c r="G161" s="25">
        <v>26356</v>
      </c>
      <c r="H161" s="25">
        <v>2639</v>
      </c>
      <c r="I161" s="25">
        <v>28995</v>
      </c>
      <c r="J161" s="26">
        <v>0.72560060060060061</v>
      </c>
      <c r="K161" s="4" t="s">
        <v>28</v>
      </c>
      <c r="L161" s="27">
        <v>3.8934778256127665</v>
      </c>
      <c r="M161" s="27">
        <v>4.9273947556820623</v>
      </c>
      <c r="N161" s="27">
        <v>3.4821</v>
      </c>
      <c r="O161" s="27">
        <v>0.70668176037338803</v>
      </c>
      <c r="P161" s="27">
        <v>0.25509999999999999</v>
      </c>
      <c r="Q161" s="28">
        <v>6</v>
      </c>
      <c r="R161" s="28">
        <v>0.55555558204650879</v>
      </c>
      <c r="S161" s="28">
        <v>2.825563907623291</v>
      </c>
      <c r="T161" s="28">
        <v>2.8387255668640137</v>
      </c>
      <c r="U161" s="28">
        <v>2.3235294818878174</v>
      </c>
      <c r="V161" s="28">
        <v>2.7380952835083008</v>
      </c>
      <c r="W161" s="28">
        <v>2.736842155456543</v>
      </c>
      <c r="X161" s="28">
        <v>2.3421051502227783</v>
      </c>
      <c r="Y161" s="29">
        <v>99</v>
      </c>
      <c r="Z161" s="29">
        <v>98</v>
      </c>
      <c r="AA161" s="29">
        <v>91</v>
      </c>
      <c r="AB161" s="29">
        <v>100</v>
      </c>
      <c r="AC161" s="29">
        <v>92</v>
      </c>
      <c r="AD161" s="29">
        <v>65</v>
      </c>
      <c r="AE161" s="27">
        <v>6.8010898490760976</v>
      </c>
      <c r="AF161" s="27">
        <v>4.3561240132419456</v>
      </c>
      <c r="AG161" s="27">
        <v>11.157213862318043</v>
      </c>
      <c r="AH161" s="27">
        <v>1.303980085440668</v>
      </c>
      <c r="AI161" s="27">
        <v>1.5658433691379383</v>
      </c>
      <c r="AJ161" s="27">
        <v>0.31389135286723646</v>
      </c>
      <c r="AK161" s="27">
        <v>0.57809117501347429</v>
      </c>
      <c r="AL161" s="27">
        <v>0.26353581470623449</v>
      </c>
      <c r="AM161" s="27">
        <v>0.65989439685611417</v>
      </c>
      <c r="AN161" s="27">
        <v>0.85848365707942142</v>
      </c>
      <c r="AO161" s="27">
        <v>0.81362507567059872</v>
      </c>
      <c r="AP161" s="27">
        <v>6.3573449267716864</v>
      </c>
      <c r="AQ161" s="27">
        <v>1.2725240738443562</v>
      </c>
      <c r="AR161" s="27">
        <v>2.7700379552362948</v>
      </c>
      <c r="AS161" s="27">
        <v>2.5627740568138604</v>
      </c>
      <c r="AT161" s="27">
        <v>5</v>
      </c>
      <c r="AU161" s="27">
        <v>0.63003124719877024</v>
      </c>
      <c r="AV161" s="27">
        <v>0</v>
      </c>
      <c r="AW161" s="27">
        <v>12.235367333093281</v>
      </c>
      <c r="AX161" s="4">
        <v>0</v>
      </c>
      <c r="AY161" s="27">
        <v>29.749926122183012</v>
      </c>
      <c r="AZ161" s="30">
        <v>0</v>
      </c>
      <c r="BA161" s="5">
        <v>0</v>
      </c>
      <c r="BB161" s="4">
        <v>196</v>
      </c>
      <c r="BC161" s="4">
        <v>160</v>
      </c>
      <c r="BD161" s="4" t="s">
        <v>29</v>
      </c>
      <c r="BE161" s="27">
        <v>35.743444616943144</v>
      </c>
      <c r="BF161" s="28">
        <v>-5.9935185143323153</v>
      </c>
      <c r="BG161" s="27">
        <v>0</v>
      </c>
      <c r="BH161" s="4">
        <v>0</v>
      </c>
      <c r="BI161" s="30">
        <v>0</v>
      </c>
      <c r="BJ161" s="5">
        <v>0</v>
      </c>
    </row>
    <row r="162" spans="1:62" ht="15">
      <c r="A162" s="1">
        <v>161</v>
      </c>
      <c r="B162" s="22">
        <v>270022100</v>
      </c>
      <c r="C162" s="23">
        <v>562108900</v>
      </c>
      <c r="D162" s="24" t="s">
        <v>212</v>
      </c>
      <c r="E162" s="4" t="s">
        <v>37</v>
      </c>
      <c r="F162" s="25">
        <v>49969</v>
      </c>
      <c r="G162" s="25">
        <v>34429</v>
      </c>
      <c r="H162" s="25">
        <v>1963</v>
      </c>
      <c r="I162" s="25">
        <v>36392</v>
      </c>
      <c r="J162" s="26">
        <v>0.72829154075526825</v>
      </c>
      <c r="K162" s="4" t="s">
        <v>28</v>
      </c>
      <c r="L162" s="27">
        <v>4.0988557841597677</v>
      </c>
      <c r="M162" s="27">
        <v>5.1873110364991781</v>
      </c>
      <c r="N162" s="27">
        <v>3.2364999999999999</v>
      </c>
      <c r="O162" s="27">
        <v>0.62392634203486186</v>
      </c>
      <c r="P162" s="27">
        <v>0.39079999999999998</v>
      </c>
      <c r="Q162" s="28">
        <v>4.7916665077209473</v>
      </c>
      <c r="R162" s="28">
        <v>0.2916666567325592</v>
      </c>
      <c r="S162" s="28">
        <v>2.5089285373687744</v>
      </c>
      <c r="T162" s="28">
        <v>2.3570833206176758</v>
      </c>
      <c r="U162" s="28">
        <v>2.5750000476837158</v>
      </c>
      <c r="V162" s="28">
        <v>2.6666667461395264</v>
      </c>
      <c r="W162" s="28">
        <v>2.2826087474822998</v>
      </c>
      <c r="X162" s="28">
        <v>2.3181817531585693</v>
      </c>
      <c r="Y162" s="29">
        <v>99</v>
      </c>
      <c r="Z162" s="29">
        <v>99</v>
      </c>
      <c r="AA162" s="29">
        <v>91</v>
      </c>
      <c r="AB162" s="29">
        <v>100</v>
      </c>
      <c r="AC162" s="29">
        <v>96</v>
      </c>
      <c r="AD162" s="29">
        <v>89</v>
      </c>
      <c r="AE162" s="27">
        <v>3.0772118776864597</v>
      </c>
      <c r="AF162" s="27">
        <v>7.0068378532182125</v>
      </c>
      <c r="AG162" s="27">
        <v>10.084049730904672</v>
      </c>
      <c r="AH162" s="27">
        <v>0</v>
      </c>
      <c r="AI162" s="27">
        <v>0</v>
      </c>
      <c r="AJ162" s="27">
        <v>0</v>
      </c>
      <c r="AK162" s="27">
        <v>0</v>
      </c>
      <c r="AL162" s="27">
        <v>0.8097638958291502</v>
      </c>
      <c r="AM162" s="27">
        <v>0.51287211953032408</v>
      </c>
      <c r="AN162" s="27">
        <v>0</v>
      </c>
      <c r="AO162" s="27">
        <v>0.77240737073125043</v>
      </c>
      <c r="AP162" s="27">
        <v>2.0950433860907247</v>
      </c>
      <c r="AQ162" s="27">
        <v>1.2725240738443562</v>
      </c>
      <c r="AR162" s="27">
        <v>3.8850189776181479</v>
      </c>
      <c r="AS162" s="27">
        <v>2.5627740568138604</v>
      </c>
      <c r="AT162" s="27">
        <v>5</v>
      </c>
      <c r="AU162" s="27">
        <v>2.8150156235993853</v>
      </c>
      <c r="AV162" s="27">
        <v>1.4383318208835241</v>
      </c>
      <c r="AW162" s="27">
        <v>16.973664552759274</v>
      </c>
      <c r="AX162" s="4">
        <v>0</v>
      </c>
      <c r="AY162" s="27">
        <v>29.152757669754671</v>
      </c>
      <c r="AZ162" s="30">
        <v>0</v>
      </c>
      <c r="BA162" s="5">
        <v>0</v>
      </c>
      <c r="BB162" s="4">
        <v>198</v>
      </c>
      <c r="BC162" s="4">
        <v>161</v>
      </c>
      <c r="BD162" s="4" t="s">
        <v>29</v>
      </c>
      <c r="BE162" s="27">
        <v>36.424226483936188</v>
      </c>
      <c r="BF162" s="28">
        <v>-7.2714688227355424</v>
      </c>
      <c r="BG162" s="27">
        <v>0</v>
      </c>
      <c r="BH162" s="4">
        <v>0</v>
      </c>
      <c r="BI162" s="30">
        <v>0</v>
      </c>
      <c r="BJ162" s="5">
        <v>0</v>
      </c>
    </row>
    <row r="163" spans="1:62" ht="15">
      <c r="A163" s="1">
        <v>162</v>
      </c>
      <c r="B163" s="22">
        <v>300215200</v>
      </c>
      <c r="C163" s="23">
        <v>217307700</v>
      </c>
      <c r="D163" s="24" t="s">
        <v>213</v>
      </c>
      <c r="E163" s="4" t="s">
        <v>31</v>
      </c>
      <c r="F163" s="25">
        <v>40699</v>
      </c>
      <c r="G163" s="25">
        <v>28666</v>
      </c>
      <c r="H163" s="25">
        <v>1579</v>
      </c>
      <c r="I163" s="25">
        <v>30245</v>
      </c>
      <c r="J163" s="26">
        <v>0.74313865205533303</v>
      </c>
      <c r="K163" s="4" t="s">
        <v>28</v>
      </c>
      <c r="L163" s="27">
        <v>3.6375139083328256</v>
      </c>
      <c r="M163" s="27">
        <v>4.6034593642045163</v>
      </c>
      <c r="N163" s="27">
        <v>3.3170999999999999</v>
      </c>
      <c r="O163" s="27">
        <v>0.72056680369398662</v>
      </c>
      <c r="P163" s="27">
        <v>0.25580000000000003</v>
      </c>
      <c r="Q163" s="28">
        <v>6.5</v>
      </c>
      <c r="R163" s="28">
        <v>0.43333333730697632</v>
      </c>
      <c r="S163" s="28">
        <v>3.1234126091003418</v>
      </c>
      <c r="T163" s="28">
        <v>3.1222984790802002</v>
      </c>
      <c r="U163" s="28">
        <v>2.4285714626312256</v>
      </c>
      <c r="V163" s="28">
        <v>2.81333327293396</v>
      </c>
      <c r="W163" s="28">
        <v>2.6777777671813965</v>
      </c>
      <c r="X163" s="28">
        <v>2.3399999141693115</v>
      </c>
      <c r="Y163" s="29">
        <v>100</v>
      </c>
      <c r="Z163" s="29">
        <v>98</v>
      </c>
      <c r="AA163" s="29">
        <v>87</v>
      </c>
      <c r="AB163" s="29">
        <v>96</v>
      </c>
      <c r="AC163" s="29">
        <v>83</v>
      </c>
      <c r="AD163" s="29">
        <v>85</v>
      </c>
      <c r="AE163" s="27">
        <v>7.4258973600701719</v>
      </c>
      <c r="AF163" s="27">
        <v>4.369797555526274</v>
      </c>
      <c r="AG163" s="27">
        <v>11.795694915596446</v>
      </c>
      <c r="AH163" s="27">
        <v>2.0177751451286312</v>
      </c>
      <c r="AI163" s="27">
        <v>0.34644999831748158</v>
      </c>
      <c r="AJ163" s="27">
        <v>1.124381220356546</v>
      </c>
      <c r="AK163" s="27">
        <v>1.3265531338055481</v>
      </c>
      <c r="AL163" s="27">
        <v>0.49170120415141927</v>
      </c>
      <c r="AM163" s="27">
        <v>0.81475771835553823</v>
      </c>
      <c r="AN163" s="27">
        <v>0.72861211709087148</v>
      </c>
      <c r="AO163" s="27">
        <v>0.80999795707006816</v>
      </c>
      <c r="AP163" s="27">
        <v>7.6602284942761028</v>
      </c>
      <c r="AQ163" s="27">
        <v>5</v>
      </c>
      <c r="AR163" s="27">
        <v>2.7700379552362948</v>
      </c>
      <c r="AS163" s="27">
        <v>1.4795625265089094</v>
      </c>
      <c r="AT163" s="27">
        <v>0</v>
      </c>
      <c r="AU163" s="27">
        <v>0</v>
      </c>
      <c r="AV163" s="27">
        <v>0.1431797557502601</v>
      </c>
      <c r="AW163" s="27">
        <v>9.3927802374954652</v>
      </c>
      <c r="AX163" s="4">
        <v>0</v>
      </c>
      <c r="AY163" s="27">
        <v>28.848703647368012</v>
      </c>
      <c r="AZ163" s="30">
        <v>0</v>
      </c>
      <c r="BA163" s="5">
        <v>0</v>
      </c>
      <c r="BB163" s="4">
        <v>199</v>
      </c>
      <c r="BC163" s="4">
        <v>162</v>
      </c>
      <c r="BD163" s="4" t="s">
        <v>29</v>
      </c>
      <c r="BE163" s="27">
        <v>15.980183246743254</v>
      </c>
      <c r="BF163" s="28">
        <v>12.868520402304851</v>
      </c>
      <c r="BG163" s="27">
        <v>12.868520402304851</v>
      </c>
      <c r="BH163" s="4">
        <v>5</v>
      </c>
      <c r="BI163" s="30">
        <v>2.4713884442142491</v>
      </c>
      <c r="BJ163" s="5">
        <v>74747.14</v>
      </c>
    </row>
    <row r="164" spans="1:62" ht="15">
      <c r="A164" s="1">
        <v>163</v>
      </c>
      <c r="B164" s="22">
        <v>691022000</v>
      </c>
      <c r="C164" s="23">
        <v>413968200</v>
      </c>
      <c r="D164" s="24" t="s">
        <v>214</v>
      </c>
      <c r="E164" s="4" t="s">
        <v>45</v>
      </c>
      <c r="F164" s="25">
        <v>30826</v>
      </c>
      <c r="G164" s="25">
        <v>19103</v>
      </c>
      <c r="H164" s="25">
        <v>2128</v>
      </c>
      <c r="I164" s="25">
        <v>21231</v>
      </c>
      <c r="J164" s="26">
        <v>0.68873678063971977</v>
      </c>
      <c r="K164" s="4" t="s">
        <v>28</v>
      </c>
      <c r="L164" s="27">
        <v>3.9889441067281957</v>
      </c>
      <c r="M164" s="27">
        <v>5.0482122032139749</v>
      </c>
      <c r="N164" s="27">
        <v>3.4868999999999999</v>
      </c>
      <c r="O164" s="27">
        <v>0.69071977556332598</v>
      </c>
      <c r="P164" s="27">
        <v>0.14580000000000001</v>
      </c>
      <c r="Q164" s="28">
        <v>4.4000000953674316</v>
      </c>
      <c r="R164" s="28">
        <v>0.20000000298023224</v>
      </c>
      <c r="S164" s="28">
        <v>2.581547737121582</v>
      </c>
      <c r="T164" s="28">
        <v>2.4961905479431152</v>
      </c>
      <c r="U164" s="28">
        <v>1.9375</v>
      </c>
      <c r="V164" s="28">
        <v>2.6666667461395264</v>
      </c>
      <c r="W164" s="28">
        <v>2.25</v>
      </c>
      <c r="X164" s="28">
        <v>2.4500000476837158</v>
      </c>
      <c r="Y164" s="29">
        <v>99</v>
      </c>
      <c r="Z164" s="29">
        <v>96</v>
      </c>
      <c r="AA164" s="29">
        <v>84</v>
      </c>
      <c r="AB164" s="29">
        <v>100</v>
      </c>
      <c r="AC164" s="29">
        <v>97</v>
      </c>
      <c r="AD164" s="29">
        <v>100</v>
      </c>
      <c r="AE164" s="27">
        <v>6.0828228786803473</v>
      </c>
      <c r="AF164" s="27">
        <v>2.2210980537032139</v>
      </c>
      <c r="AG164" s="27">
        <v>8.3039209323835621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7">
        <v>0.51287211953032408</v>
      </c>
      <c r="AN164" s="27">
        <v>0</v>
      </c>
      <c r="AO164" s="27">
        <v>0.99951757396714913</v>
      </c>
      <c r="AP164" s="27">
        <v>1.5123896934974732</v>
      </c>
      <c r="AQ164" s="27">
        <v>1.2725240738443562</v>
      </c>
      <c r="AR164" s="27">
        <v>0.54007591047258996</v>
      </c>
      <c r="AS164" s="27">
        <v>0.66715387878019616</v>
      </c>
      <c r="AT164" s="27">
        <v>5</v>
      </c>
      <c r="AU164" s="27">
        <v>3.3612617176995392</v>
      </c>
      <c r="AV164" s="27">
        <v>5</v>
      </c>
      <c r="AW164" s="27">
        <v>15.841015580796682</v>
      </c>
      <c r="AX164" s="4">
        <v>0</v>
      </c>
      <c r="AY164" s="27">
        <v>25.657326206677716</v>
      </c>
      <c r="AZ164" s="30">
        <v>0</v>
      </c>
      <c r="BA164" s="5">
        <v>0</v>
      </c>
      <c r="BB164" s="4">
        <v>200</v>
      </c>
      <c r="BC164" s="4">
        <v>163</v>
      </c>
      <c r="BD164" s="4" t="s">
        <v>29</v>
      </c>
      <c r="BE164" s="27">
        <v>36.998693188855526</v>
      </c>
      <c r="BF164" s="28">
        <v>-11.341366989517375</v>
      </c>
      <c r="BG164" s="27">
        <v>0</v>
      </c>
      <c r="BH164" s="4">
        <v>0</v>
      </c>
      <c r="BI164" s="30">
        <v>0</v>
      </c>
      <c r="BJ164" s="5">
        <v>0</v>
      </c>
    </row>
    <row r="165" spans="1:62" ht="15">
      <c r="A165" s="1">
        <v>164</v>
      </c>
      <c r="B165" s="22">
        <v>888699700</v>
      </c>
      <c r="C165" s="23">
        <v>406159400</v>
      </c>
      <c r="D165" s="24" t="s">
        <v>215</v>
      </c>
      <c r="E165" s="4" t="s">
        <v>52</v>
      </c>
      <c r="F165" s="25">
        <v>61401</v>
      </c>
      <c r="G165" s="25">
        <v>43853</v>
      </c>
      <c r="H165" s="25">
        <v>1285</v>
      </c>
      <c r="I165" s="25">
        <v>45138</v>
      </c>
      <c r="J165" s="26">
        <v>0.73513460692822596</v>
      </c>
      <c r="K165" s="4" t="s">
        <v>28</v>
      </c>
      <c r="L165" s="27">
        <v>3.799436217517679</v>
      </c>
      <c r="M165" s="27">
        <v>4.8083803045157163</v>
      </c>
      <c r="N165" s="27">
        <v>3.1208999999999998</v>
      </c>
      <c r="O165" s="27">
        <v>0.64905431815970438</v>
      </c>
      <c r="P165" s="27">
        <v>0</v>
      </c>
      <c r="Q165" s="28">
        <v>5.8947367668151855</v>
      </c>
      <c r="R165" s="28">
        <v>0.5</v>
      </c>
      <c r="S165" s="28">
        <v>3.0319395065307617</v>
      </c>
      <c r="T165" s="28">
        <v>2.7010724544525146</v>
      </c>
      <c r="U165" s="28">
        <v>2.6142857074737549</v>
      </c>
      <c r="V165" s="28">
        <v>3.0459771156311035</v>
      </c>
      <c r="W165" s="28">
        <v>2.5241227149963379</v>
      </c>
      <c r="X165" s="28">
        <v>2.5</v>
      </c>
      <c r="Y165" s="29">
        <v>100</v>
      </c>
      <c r="Z165" s="29">
        <v>96</v>
      </c>
      <c r="AA165" s="29">
        <v>95</v>
      </c>
      <c r="AB165" s="29">
        <v>99</v>
      </c>
      <c r="AC165" s="29">
        <v>91</v>
      </c>
      <c r="AD165" s="29">
        <v>90</v>
      </c>
      <c r="AE165" s="27">
        <v>4.2079356252739135</v>
      </c>
      <c r="AF165" s="27">
        <v>0</v>
      </c>
      <c r="AG165" s="27">
        <v>4.2079356252739135</v>
      </c>
      <c r="AH165" s="27">
        <v>1.1537073338124628</v>
      </c>
      <c r="AI165" s="27">
        <v>1.0115734929467908</v>
      </c>
      <c r="AJ165" s="27">
        <v>0.8754695332724669</v>
      </c>
      <c r="AK165" s="27">
        <v>0.21476973734812033</v>
      </c>
      <c r="AL165" s="27">
        <v>0.8950976624067366</v>
      </c>
      <c r="AM165" s="27">
        <v>1.2936115325190274</v>
      </c>
      <c r="AN165" s="27">
        <v>0.39075340328630387</v>
      </c>
      <c r="AO165" s="27">
        <v>1.085662667660273</v>
      </c>
      <c r="AP165" s="27">
        <v>6.9206453632521816</v>
      </c>
      <c r="AQ165" s="27">
        <v>5</v>
      </c>
      <c r="AR165" s="27">
        <v>0.54007591047258996</v>
      </c>
      <c r="AS165" s="27">
        <v>3.6459855871188114</v>
      </c>
      <c r="AT165" s="27">
        <v>3.2969477142432257</v>
      </c>
      <c r="AU165" s="27">
        <v>8.3785153098616616E-2</v>
      </c>
      <c r="AV165" s="27">
        <v>1.7621198371668401</v>
      </c>
      <c r="AW165" s="27">
        <v>14.328914202100083</v>
      </c>
      <c r="AX165" s="4">
        <v>0</v>
      </c>
      <c r="AY165" s="27">
        <v>25.457495190626179</v>
      </c>
      <c r="AZ165" s="30">
        <v>0</v>
      </c>
      <c r="BA165" s="5">
        <v>0</v>
      </c>
      <c r="BB165" s="4">
        <v>201</v>
      </c>
      <c r="BC165" s="4">
        <v>164</v>
      </c>
      <c r="BD165" s="4" t="s">
        <v>29</v>
      </c>
      <c r="BE165" s="34">
        <v>23.710273268697737</v>
      </c>
      <c r="BF165" s="28">
        <v>1.7472219010297998</v>
      </c>
      <c r="BG165" s="27">
        <v>1.7472219010297998</v>
      </c>
      <c r="BH165" s="4">
        <v>32</v>
      </c>
      <c r="BI165" s="30">
        <v>1.546679231592534</v>
      </c>
      <c r="BJ165" s="5">
        <v>69814.009999999995</v>
      </c>
    </row>
    <row r="166" spans="1:62" ht="15">
      <c r="A166" s="1">
        <v>165</v>
      </c>
      <c r="B166" s="22">
        <v>209405300</v>
      </c>
      <c r="C166" s="23">
        <v>412989000</v>
      </c>
      <c r="D166" s="24" t="s">
        <v>216</v>
      </c>
      <c r="E166" s="4" t="s">
        <v>90</v>
      </c>
      <c r="F166" s="25">
        <v>41756</v>
      </c>
      <c r="G166" s="25">
        <v>24923</v>
      </c>
      <c r="H166" s="25">
        <v>332</v>
      </c>
      <c r="I166" s="25">
        <v>25255</v>
      </c>
      <c r="J166" s="26">
        <v>0.60482325893284794</v>
      </c>
      <c r="K166" s="4" t="s">
        <v>28</v>
      </c>
      <c r="L166" s="27">
        <v>3.6957440012814362</v>
      </c>
      <c r="M166" s="27">
        <v>4.6771525165657231</v>
      </c>
      <c r="N166" s="27">
        <v>3.1657000000000002</v>
      </c>
      <c r="O166" s="27">
        <v>0.67684344027431198</v>
      </c>
      <c r="P166" s="27">
        <v>0.19670000000000001</v>
      </c>
      <c r="Q166" s="28">
        <v>6.1666665077209473</v>
      </c>
      <c r="R166" s="28">
        <v>0.40000000596046448</v>
      </c>
      <c r="S166" s="28">
        <v>2.8680555820465088</v>
      </c>
      <c r="T166" s="28">
        <v>3.0706348419189453</v>
      </c>
      <c r="U166" s="28">
        <v>2.75</v>
      </c>
      <c r="V166" s="28">
        <v>2.625</v>
      </c>
      <c r="W166" s="28">
        <v>3.0499999523162842</v>
      </c>
      <c r="X166" s="28">
        <v>2.5</v>
      </c>
      <c r="Y166" s="29">
        <v>98</v>
      </c>
      <c r="Z166" s="29">
        <v>100</v>
      </c>
      <c r="AA166" s="29">
        <v>92</v>
      </c>
      <c r="AB166" s="29">
        <v>96</v>
      </c>
      <c r="AC166" s="29">
        <v>92</v>
      </c>
      <c r="AD166" s="29">
        <v>40</v>
      </c>
      <c r="AE166" s="27">
        <v>5.4584072169167284</v>
      </c>
      <c r="AF166" s="27">
        <v>3.215359914092248</v>
      </c>
      <c r="AG166" s="27">
        <v>8.6737671310089759</v>
      </c>
      <c r="AH166" s="27">
        <v>1.541911545093984</v>
      </c>
      <c r="AI166" s="27">
        <v>1.3888251002826976E-2</v>
      </c>
      <c r="AJ166" s="27">
        <v>0.42951741201030841</v>
      </c>
      <c r="AK166" s="27">
        <v>1.1901922001541829</v>
      </c>
      <c r="AL166" s="27">
        <v>1.189887461574453</v>
      </c>
      <c r="AM166" s="27">
        <v>0.42710891994860134</v>
      </c>
      <c r="AN166" s="27">
        <v>1.5470590664807173</v>
      </c>
      <c r="AO166" s="27">
        <v>1.085662667660273</v>
      </c>
      <c r="AP166" s="27">
        <v>7.4252275239253471</v>
      </c>
      <c r="AQ166" s="27">
        <v>0</v>
      </c>
      <c r="AR166" s="27">
        <v>5</v>
      </c>
      <c r="AS166" s="27">
        <v>2.833576939390098</v>
      </c>
      <c r="AT166" s="27">
        <v>0</v>
      </c>
      <c r="AU166" s="27">
        <v>0.63003124719877024</v>
      </c>
      <c r="AV166" s="27">
        <v>0</v>
      </c>
      <c r="AW166" s="27">
        <v>8.4636081865888677</v>
      </c>
      <c r="AX166" s="4">
        <v>0</v>
      </c>
      <c r="AY166" s="27">
        <v>24.562602841523191</v>
      </c>
      <c r="AZ166" s="30">
        <v>0</v>
      </c>
      <c r="BA166" s="5">
        <v>0</v>
      </c>
      <c r="BB166" s="4">
        <v>202</v>
      </c>
      <c r="BC166" s="4">
        <v>165</v>
      </c>
      <c r="BD166" s="4" t="s">
        <v>29</v>
      </c>
      <c r="BE166" s="27">
        <v>46.582328193582214</v>
      </c>
      <c r="BF166" s="28">
        <v>-22.019725371631203</v>
      </c>
      <c r="BG166" s="27">
        <v>0</v>
      </c>
      <c r="BH166" s="4">
        <v>0</v>
      </c>
      <c r="BI166" s="30">
        <v>0</v>
      </c>
      <c r="BJ166" s="5">
        <v>0</v>
      </c>
    </row>
    <row r="167" spans="1:62" ht="15">
      <c r="A167" s="1">
        <v>166</v>
      </c>
      <c r="B167" s="22">
        <v>888723300</v>
      </c>
      <c r="C167" s="23">
        <v>406153500</v>
      </c>
      <c r="D167" s="24" t="s">
        <v>217</v>
      </c>
      <c r="E167" s="4" t="s">
        <v>68</v>
      </c>
      <c r="F167" s="25">
        <v>43228</v>
      </c>
      <c r="G167" s="25">
        <v>34711</v>
      </c>
      <c r="H167" s="25">
        <v>313</v>
      </c>
      <c r="I167" s="25">
        <v>35024</v>
      </c>
      <c r="J167" s="26">
        <v>0.8102156009993523</v>
      </c>
      <c r="K167" s="4" t="s">
        <v>28</v>
      </c>
      <c r="L167" s="27">
        <v>4.0209046912332775</v>
      </c>
      <c r="M167" s="27">
        <v>5.0886599528949663</v>
      </c>
      <c r="N167" s="27">
        <v>3.5390999999999999</v>
      </c>
      <c r="O167" s="27">
        <v>0.69548762007305809</v>
      </c>
      <c r="P167" s="27">
        <v>0</v>
      </c>
      <c r="Q167" s="28">
        <v>7.125</v>
      </c>
      <c r="R167" s="28">
        <v>0.57142859697341919</v>
      </c>
      <c r="S167" s="28">
        <v>3.34375</v>
      </c>
      <c r="T167" s="28">
        <v>3.0704364776611328</v>
      </c>
      <c r="U167" s="28">
        <v>2.5</v>
      </c>
      <c r="V167" s="28">
        <v>2.7777776718139648</v>
      </c>
      <c r="W167" s="28">
        <v>2.8333332538604736</v>
      </c>
      <c r="X167" s="28">
        <v>2.4285714626312256</v>
      </c>
      <c r="Y167" s="29">
        <v>99</v>
      </c>
      <c r="Z167" s="29">
        <v>96</v>
      </c>
      <c r="AA167" s="29">
        <v>93</v>
      </c>
      <c r="AB167" s="29">
        <v>98</v>
      </c>
      <c r="AC167" s="29">
        <v>86</v>
      </c>
      <c r="AD167" s="29">
        <v>69</v>
      </c>
      <c r="AE167" s="27">
        <v>6.2973692068515472</v>
      </c>
      <c r="AF167" s="27">
        <v>0</v>
      </c>
      <c r="AG167" s="27">
        <v>6.2973692068515472</v>
      </c>
      <c r="AH167" s="27">
        <v>2.9100189697385854</v>
      </c>
      <c r="AI167" s="27">
        <v>1.7242061059544407</v>
      </c>
      <c r="AJ167" s="27">
        <v>1.7239514782344836</v>
      </c>
      <c r="AK167" s="27">
        <v>1.1896686378019246</v>
      </c>
      <c r="AL167" s="27">
        <v>0.64685364825904901</v>
      </c>
      <c r="AM167" s="27">
        <v>0.74157316718153743</v>
      </c>
      <c r="AN167" s="27">
        <v>1.0706495308124819</v>
      </c>
      <c r="AO167" s="27">
        <v>0.96259818941692343</v>
      </c>
      <c r="AP167" s="27">
        <v>10.969519727399424</v>
      </c>
      <c r="AQ167" s="27">
        <v>1.2725240738443562</v>
      </c>
      <c r="AR167" s="27">
        <v>0.54007591047258996</v>
      </c>
      <c r="AS167" s="27">
        <v>3.1043798219663361</v>
      </c>
      <c r="AT167" s="27">
        <v>1.5938954284864513</v>
      </c>
      <c r="AU167" s="27">
        <v>0</v>
      </c>
      <c r="AV167" s="27">
        <v>0</v>
      </c>
      <c r="AW167" s="27">
        <v>6.5108752347697338</v>
      </c>
      <c r="AX167" s="4">
        <v>0</v>
      </c>
      <c r="AY167" s="27">
        <v>23.777764169020706</v>
      </c>
      <c r="AZ167" s="30">
        <v>0</v>
      </c>
      <c r="BA167" s="5">
        <v>0</v>
      </c>
      <c r="BB167" s="4">
        <v>203</v>
      </c>
      <c r="BC167" s="4">
        <v>166</v>
      </c>
      <c r="BD167" s="4" t="s">
        <v>29</v>
      </c>
      <c r="BE167" s="27">
        <v>27.897165656358737</v>
      </c>
      <c r="BF167" s="28">
        <v>-4.1194014873380311</v>
      </c>
      <c r="BG167" s="27">
        <v>0</v>
      </c>
      <c r="BH167" s="4">
        <v>0</v>
      </c>
      <c r="BI167" s="30">
        <v>0</v>
      </c>
      <c r="BJ167" s="5">
        <v>0</v>
      </c>
    </row>
    <row r="168" spans="1:62" ht="15">
      <c r="A168" s="1">
        <v>167</v>
      </c>
      <c r="B168" s="22">
        <v>420713100</v>
      </c>
      <c r="C168" s="23">
        <v>420713100</v>
      </c>
      <c r="D168" s="24" t="s">
        <v>218</v>
      </c>
      <c r="E168" s="4" t="s">
        <v>37</v>
      </c>
      <c r="F168" s="25">
        <v>11667</v>
      </c>
      <c r="G168" s="25">
        <v>116</v>
      </c>
      <c r="H168" s="25">
        <v>0</v>
      </c>
      <c r="I168" s="25">
        <v>116</v>
      </c>
      <c r="J168" s="26">
        <v>9.9425730693408765E-3</v>
      </c>
      <c r="K168" s="4" t="s">
        <v>219</v>
      </c>
      <c r="L168" s="27">
        <v>4.0193333333333339</v>
      </c>
      <c r="M168" s="27">
        <v>5.0866713193333339</v>
      </c>
      <c r="N168" s="27">
        <v>5.1021000000000001</v>
      </c>
      <c r="O168" s="27">
        <v>1.0030331585624621</v>
      </c>
      <c r="P168" s="27">
        <v>0</v>
      </c>
      <c r="Q168" s="28">
        <v>9.1818180084228516</v>
      </c>
      <c r="R168" s="28">
        <v>1</v>
      </c>
      <c r="S168" s="28">
        <v>3.7532467842102051</v>
      </c>
      <c r="T168" s="28">
        <v>3.727529764175415</v>
      </c>
      <c r="U168" s="28">
        <v>3.5</v>
      </c>
      <c r="V168" s="28">
        <v>3.625</v>
      </c>
      <c r="W168" s="28">
        <v>3.5984847545623779</v>
      </c>
      <c r="X168" s="28">
        <v>3.3499999046325684</v>
      </c>
      <c r="Y168" s="29">
        <v>100</v>
      </c>
      <c r="Z168" s="29">
        <v>97</v>
      </c>
      <c r="AA168" s="29">
        <v>92</v>
      </c>
      <c r="AB168" s="29">
        <v>100</v>
      </c>
      <c r="AC168" s="29">
        <v>100</v>
      </c>
      <c r="AD168" s="29">
        <v>100</v>
      </c>
      <c r="AE168" s="27">
        <v>20</v>
      </c>
      <c r="AF168" s="27">
        <v>0</v>
      </c>
      <c r="AG168" s="27">
        <v>20</v>
      </c>
      <c r="AH168" s="27">
        <v>5.8463120359175189</v>
      </c>
      <c r="AI168" s="27">
        <v>6</v>
      </c>
      <c r="AJ168" s="27">
        <v>2.8382521037733861</v>
      </c>
      <c r="AK168" s="27">
        <v>2.9239997644599671</v>
      </c>
      <c r="AL168" s="27">
        <v>2.8189889015206653</v>
      </c>
      <c r="AM168" s="27">
        <v>2.4854217839897199</v>
      </c>
      <c r="AN168" s="27">
        <v>2.7530745355004687</v>
      </c>
      <c r="AO168" s="27">
        <v>2.5501304927600055</v>
      </c>
      <c r="AP168" s="27">
        <v>28.216179617921732</v>
      </c>
      <c r="AQ168" s="27">
        <v>5</v>
      </c>
      <c r="AR168" s="27">
        <v>1.6550569328544422</v>
      </c>
      <c r="AS168" s="27">
        <v>2.833576939390098</v>
      </c>
      <c r="AT168" s="27">
        <v>5</v>
      </c>
      <c r="AU168" s="27">
        <v>5</v>
      </c>
      <c r="AV168" s="27">
        <v>5</v>
      </c>
      <c r="AW168" s="27">
        <v>24.488633872244542</v>
      </c>
      <c r="AX168" s="4">
        <v>5</v>
      </c>
      <c r="AY168" s="27">
        <v>77.704813490166273</v>
      </c>
      <c r="AZ168" s="30">
        <v>0</v>
      </c>
      <c r="BA168" s="5">
        <v>0</v>
      </c>
      <c r="BB168" s="4">
        <v>4</v>
      </c>
      <c r="BC168" s="4" t="s">
        <v>220</v>
      </c>
      <c r="BD168" s="4" t="s">
        <v>29</v>
      </c>
      <c r="BE168" s="27">
        <v>72.772488383474965</v>
      </c>
      <c r="BF168" s="28">
        <v>4.9323251066913087</v>
      </c>
      <c r="BG168" s="27">
        <v>0</v>
      </c>
      <c r="BH168" s="4">
        <v>0</v>
      </c>
      <c r="BI168" s="30">
        <v>0</v>
      </c>
      <c r="BJ168" s="5">
        <v>0</v>
      </c>
    </row>
    <row r="169" spans="1:62" ht="15">
      <c r="A169" s="1">
        <v>168</v>
      </c>
      <c r="B169" s="22">
        <v>300390600</v>
      </c>
      <c r="C169" s="23">
        <v>300390600</v>
      </c>
      <c r="D169" s="24" t="s">
        <v>221</v>
      </c>
      <c r="E169" s="4" t="s">
        <v>55</v>
      </c>
      <c r="F169" s="25">
        <v>8762</v>
      </c>
      <c r="G169" s="25">
        <v>435</v>
      </c>
      <c r="H169" s="25">
        <v>0</v>
      </c>
      <c r="I169" s="25">
        <v>435</v>
      </c>
      <c r="J169" s="26">
        <v>4.9646199497831542E-2</v>
      </c>
      <c r="K169" s="4" t="s">
        <v>219</v>
      </c>
      <c r="L169" s="27">
        <v>4.0193333333333339</v>
      </c>
      <c r="M169" s="27">
        <v>5.0866713193333339</v>
      </c>
      <c r="N169" s="27">
        <v>4.9085000000000001</v>
      </c>
      <c r="O169" s="27">
        <v>0.96497290503985522</v>
      </c>
      <c r="P169" s="27">
        <v>0</v>
      </c>
      <c r="Q169" s="28">
        <v>9.3333330154418945</v>
      </c>
      <c r="R169" s="28">
        <v>1</v>
      </c>
      <c r="S169" s="28">
        <v>3.8472223281860352</v>
      </c>
      <c r="T169" s="28">
        <v>3.8035714626312256</v>
      </c>
      <c r="U169" s="28">
        <v>3.5555555820465088</v>
      </c>
      <c r="V169" s="28">
        <v>3.6190476417541504</v>
      </c>
      <c r="W169" s="28">
        <v>3.8611111640930176</v>
      </c>
      <c r="X169" s="28">
        <v>3.4375</v>
      </c>
      <c r="Y169" s="29">
        <v>100</v>
      </c>
      <c r="Z169" s="29">
        <v>100</v>
      </c>
      <c r="AA169" s="29">
        <v>100</v>
      </c>
      <c r="AB169" s="29">
        <v>100</v>
      </c>
      <c r="AC169" s="29">
        <v>100</v>
      </c>
      <c r="AD169" s="29">
        <v>92.278899999999993</v>
      </c>
      <c r="AE169" s="27">
        <v>18.423829763142741</v>
      </c>
      <c r="AF169" s="27">
        <v>0</v>
      </c>
      <c r="AG169" s="27">
        <v>18.423829763142741</v>
      </c>
      <c r="AH169" s="27">
        <v>6</v>
      </c>
      <c r="AI169" s="27">
        <v>6</v>
      </c>
      <c r="AJ169" s="27">
        <v>3</v>
      </c>
      <c r="AK169" s="27">
        <v>3</v>
      </c>
      <c r="AL169" s="27">
        <v>2.9396631397993556</v>
      </c>
      <c r="AM169" s="27">
        <v>2.473169968440907</v>
      </c>
      <c r="AN169" s="27">
        <v>3</v>
      </c>
      <c r="AO169" s="27">
        <v>2.7008847148021284</v>
      </c>
      <c r="AP169" s="27">
        <v>29.113717823042393</v>
      </c>
      <c r="AQ169" s="27">
        <v>5</v>
      </c>
      <c r="AR169" s="27">
        <v>5</v>
      </c>
      <c r="AS169" s="27">
        <v>5</v>
      </c>
      <c r="AT169" s="27">
        <v>5</v>
      </c>
      <c r="AU169" s="27">
        <v>5</v>
      </c>
      <c r="AV169" s="27">
        <v>2.5000003474748866</v>
      </c>
      <c r="AW169" s="27">
        <v>27.500000347474888</v>
      </c>
      <c r="AX169" s="4">
        <v>5</v>
      </c>
      <c r="AY169" s="27">
        <v>80.037547933660022</v>
      </c>
      <c r="AZ169" s="30">
        <v>0</v>
      </c>
      <c r="BA169" s="5">
        <v>0</v>
      </c>
      <c r="BB169" s="4">
        <v>1</v>
      </c>
      <c r="BC169" s="4" t="s">
        <v>220</v>
      </c>
      <c r="BD169" s="4" t="s">
        <v>222</v>
      </c>
      <c r="BE169" s="27" t="s">
        <v>220</v>
      </c>
      <c r="BF169" s="28"/>
      <c r="BG169" s="27">
        <v>0</v>
      </c>
      <c r="BH169" s="4">
        <v>0</v>
      </c>
      <c r="BI169" s="30">
        <v>0</v>
      </c>
      <c r="BJ169" s="5">
        <v>0</v>
      </c>
    </row>
    <row r="170" spans="1:62" ht="15">
      <c r="A170" s="1">
        <v>169</v>
      </c>
      <c r="B170" s="22">
        <v>300175000</v>
      </c>
      <c r="C170" s="23">
        <v>267510200</v>
      </c>
      <c r="D170" s="24" t="s">
        <v>223</v>
      </c>
      <c r="E170" s="4" t="s">
        <v>61</v>
      </c>
      <c r="F170" s="25">
        <v>14168</v>
      </c>
      <c r="G170" s="25">
        <v>4933</v>
      </c>
      <c r="H170" s="25">
        <v>195</v>
      </c>
      <c r="I170" s="25">
        <v>5128</v>
      </c>
      <c r="J170" s="26">
        <v>0.3619424054206663</v>
      </c>
      <c r="K170" s="4" t="s">
        <v>219</v>
      </c>
      <c r="L170" s="27">
        <v>3.1602847795449969</v>
      </c>
      <c r="M170" s="27">
        <v>3.9995015630379505</v>
      </c>
      <c r="N170" s="27">
        <v>4.7778</v>
      </c>
      <c r="O170" s="27">
        <v>1.1945988580564193</v>
      </c>
      <c r="P170" s="27">
        <v>0</v>
      </c>
      <c r="Q170" s="28">
        <v>9.8000001907348633</v>
      </c>
      <c r="R170" s="28">
        <v>1</v>
      </c>
      <c r="S170" s="28">
        <v>3.8785715103149414</v>
      </c>
      <c r="T170" s="28">
        <v>3.782794713973999</v>
      </c>
      <c r="U170" s="28">
        <v>3.4666666984558105</v>
      </c>
      <c r="V170" s="28">
        <v>3.7222223281860352</v>
      </c>
      <c r="W170" s="28">
        <v>3.7999999523162842</v>
      </c>
      <c r="X170" s="28">
        <v>3.7333333492279053</v>
      </c>
      <c r="Y170" s="29">
        <v>100</v>
      </c>
      <c r="Z170" s="29">
        <v>97</v>
      </c>
      <c r="AA170" s="29">
        <v>97</v>
      </c>
      <c r="AB170" s="29">
        <v>97</v>
      </c>
      <c r="AC170" s="29">
        <v>100</v>
      </c>
      <c r="AD170" s="29">
        <v>100</v>
      </c>
      <c r="AE170" s="27">
        <v>20</v>
      </c>
      <c r="AF170" s="27">
        <v>0</v>
      </c>
      <c r="AG170" s="27">
        <v>20</v>
      </c>
      <c r="AH170" s="27">
        <v>6</v>
      </c>
      <c r="AI170" s="27">
        <v>6</v>
      </c>
      <c r="AJ170" s="27">
        <v>3</v>
      </c>
      <c r="AK170" s="27">
        <v>3</v>
      </c>
      <c r="AL170" s="27">
        <v>2.7465844621289319</v>
      </c>
      <c r="AM170" s="27">
        <v>2.685535752767064</v>
      </c>
      <c r="AN170" s="27">
        <v>3</v>
      </c>
      <c r="AO170" s="27">
        <v>3</v>
      </c>
      <c r="AP170" s="27">
        <v>29.432120214895996</v>
      </c>
      <c r="AQ170" s="27">
        <v>5</v>
      </c>
      <c r="AR170" s="27">
        <v>1.6550569328544422</v>
      </c>
      <c r="AS170" s="27">
        <v>4.1875913522712862</v>
      </c>
      <c r="AT170" s="27">
        <v>0</v>
      </c>
      <c r="AU170" s="27">
        <v>5</v>
      </c>
      <c r="AV170" s="27">
        <v>5</v>
      </c>
      <c r="AW170" s="27">
        <v>20.84264828512573</v>
      </c>
      <c r="AX170" s="4">
        <v>5</v>
      </c>
      <c r="AY170" s="27">
        <v>75.274768500021722</v>
      </c>
      <c r="AZ170" s="30">
        <v>0</v>
      </c>
      <c r="BA170" s="5">
        <v>0</v>
      </c>
      <c r="BB170" s="4">
        <v>5</v>
      </c>
      <c r="BC170" s="4" t="s">
        <v>220</v>
      </c>
      <c r="BD170" s="4" t="s">
        <v>29</v>
      </c>
      <c r="BE170" s="27">
        <v>70.267137761955041</v>
      </c>
      <c r="BF170" s="28">
        <v>5.0076307380666805</v>
      </c>
      <c r="BG170" s="27">
        <v>0</v>
      </c>
      <c r="BH170" s="4">
        <v>0</v>
      </c>
      <c r="BI170" s="30">
        <v>0</v>
      </c>
      <c r="BJ170" s="5">
        <v>0</v>
      </c>
    </row>
    <row r="171" spans="1:62" ht="15">
      <c r="A171" s="1">
        <v>170</v>
      </c>
      <c r="B171" s="22">
        <v>166737800</v>
      </c>
      <c r="C171" s="23">
        <v>166737800</v>
      </c>
      <c r="D171" s="24" t="s">
        <v>224</v>
      </c>
      <c r="E171" s="4" t="s">
        <v>35</v>
      </c>
      <c r="F171" s="25">
        <v>15891</v>
      </c>
      <c r="G171" s="25">
        <v>12633</v>
      </c>
      <c r="H171" s="25">
        <v>0</v>
      </c>
      <c r="I171" s="25">
        <v>12633</v>
      </c>
      <c r="J171" s="26">
        <v>0.79497828959788563</v>
      </c>
      <c r="K171" s="4" t="s">
        <v>225</v>
      </c>
      <c r="L171" s="27">
        <v>2.9802809134502004</v>
      </c>
      <c r="M171" s="27">
        <v>3.7716974902978149</v>
      </c>
      <c r="N171" s="27">
        <v>4.4855</v>
      </c>
      <c r="O171" s="27">
        <v>1.1892523224724003</v>
      </c>
      <c r="P171" s="27">
        <v>0</v>
      </c>
      <c r="Q171" s="28">
        <v>9.269230842590332</v>
      </c>
      <c r="R171" s="28">
        <v>0.96153843402862549</v>
      </c>
      <c r="S171" s="28">
        <v>3.865384578704834</v>
      </c>
      <c r="T171" s="28">
        <v>3.8523809909820557</v>
      </c>
      <c r="U171" s="28">
        <v>3.7400000095367432</v>
      </c>
      <c r="V171" s="28">
        <v>3.75</v>
      </c>
      <c r="W171" s="28">
        <v>3.8237178325653076</v>
      </c>
      <c r="X171" s="28">
        <v>3.3399999141693115</v>
      </c>
      <c r="Y171" s="29">
        <v>100</v>
      </c>
      <c r="Z171" s="29">
        <v>95</v>
      </c>
      <c r="AA171" s="29">
        <v>100</v>
      </c>
      <c r="AB171" s="29">
        <v>100</v>
      </c>
      <c r="AC171" s="29">
        <v>100</v>
      </c>
      <c r="AD171" s="29">
        <v>100</v>
      </c>
      <c r="AE171" s="27">
        <v>20</v>
      </c>
      <c r="AF171" s="27">
        <v>0</v>
      </c>
      <c r="AG171" s="27">
        <v>20</v>
      </c>
      <c r="AH171" s="27">
        <v>5.9711017342816604</v>
      </c>
      <c r="AI171" s="27">
        <v>5.6162746096112395</v>
      </c>
      <c r="AJ171" s="27">
        <v>3</v>
      </c>
      <c r="AK171" s="27">
        <v>3</v>
      </c>
      <c r="AL171" s="27">
        <v>3</v>
      </c>
      <c r="AM171" s="27">
        <v>2.74271089199486</v>
      </c>
      <c r="AN171" s="27">
        <v>3</v>
      </c>
      <c r="AO171" s="27">
        <v>2.5329014740213802</v>
      </c>
      <c r="AP171" s="27">
        <v>28.862988709909139</v>
      </c>
      <c r="AQ171" s="27">
        <v>5</v>
      </c>
      <c r="AR171" s="27">
        <v>0</v>
      </c>
      <c r="AS171" s="27">
        <v>5</v>
      </c>
      <c r="AT171" s="27">
        <v>5</v>
      </c>
      <c r="AU171" s="27">
        <v>5</v>
      </c>
      <c r="AV171" s="27">
        <v>5</v>
      </c>
      <c r="AW171" s="27">
        <v>25</v>
      </c>
      <c r="AX171" s="4">
        <v>0</v>
      </c>
      <c r="AY171" s="27">
        <v>73.862988709909132</v>
      </c>
      <c r="AZ171" s="30">
        <v>0</v>
      </c>
      <c r="BA171" s="5">
        <v>0</v>
      </c>
      <c r="BB171" s="4">
        <v>7</v>
      </c>
      <c r="BC171" s="4" t="s">
        <v>220</v>
      </c>
      <c r="BD171" s="4" t="s">
        <v>29</v>
      </c>
      <c r="BE171" s="27">
        <v>82.18648232906915</v>
      </c>
      <c r="BF171" s="28">
        <v>-8.3234936191600184</v>
      </c>
      <c r="BG171" s="27">
        <v>0</v>
      </c>
      <c r="BH171" s="4">
        <v>0</v>
      </c>
      <c r="BI171" s="30">
        <v>0</v>
      </c>
      <c r="BJ171" s="5">
        <v>0</v>
      </c>
    </row>
    <row r="172" spans="1:62" ht="15">
      <c r="A172" s="1">
        <v>171</v>
      </c>
      <c r="B172" s="22">
        <v>114367100</v>
      </c>
      <c r="C172" s="23">
        <v>114367100</v>
      </c>
      <c r="D172" s="24" t="s">
        <v>226</v>
      </c>
      <c r="E172" s="4" t="s">
        <v>179</v>
      </c>
      <c r="F172" s="25">
        <v>37182</v>
      </c>
      <c r="G172" s="25">
        <v>30453</v>
      </c>
      <c r="H172" s="25">
        <v>533</v>
      </c>
      <c r="I172" s="25">
        <v>30986</v>
      </c>
      <c r="J172" s="26">
        <v>0.83336022806734444</v>
      </c>
      <c r="K172" s="4" t="s">
        <v>219</v>
      </c>
      <c r="L172" s="27">
        <v>3.4574138928617861</v>
      </c>
      <c r="M172" s="27">
        <v>4.3755336095251263</v>
      </c>
      <c r="N172" s="27">
        <v>4.3573000000000004</v>
      </c>
      <c r="O172" s="27">
        <v>0.99583282608424417</v>
      </c>
      <c r="P172" s="27">
        <v>0</v>
      </c>
      <c r="Q172" s="28">
        <v>9.5614032745361328</v>
      </c>
      <c r="R172" s="28">
        <v>1</v>
      </c>
      <c r="S172" s="28">
        <v>3.8692564964294434</v>
      </c>
      <c r="T172" s="28">
        <v>3.8574991226196289</v>
      </c>
      <c r="U172" s="28">
        <v>3.6981132030487061</v>
      </c>
      <c r="V172" s="28">
        <v>3.7450981140136719</v>
      </c>
      <c r="W172" s="28">
        <v>3.8230993747711182</v>
      </c>
      <c r="X172" s="28">
        <v>3.3265306949615479</v>
      </c>
      <c r="Y172" s="29">
        <v>100</v>
      </c>
      <c r="Z172" s="29">
        <v>96</v>
      </c>
      <c r="AA172" s="29">
        <v>93</v>
      </c>
      <c r="AB172" s="29">
        <v>99</v>
      </c>
      <c r="AC172" s="29">
        <v>100</v>
      </c>
      <c r="AD172" s="29">
        <v>100</v>
      </c>
      <c r="AE172" s="27">
        <v>19.812483007646058</v>
      </c>
      <c r="AF172" s="27">
        <v>0</v>
      </c>
      <c r="AG172" s="27">
        <v>19.812483007646058</v>
      </c>
      <c r="AH172" s="27">
        <v>6</v>
      </c>
      <c r="AI172" s="27">
        <v>6</v>
      </c>
      <c r="AJ172" s="27">
        <v>3</v>
      </c>
      <c r="AK172" s="27">
        <v>3</v>
      </c>
      <c r="AL172" s="27">
        <v>3</v>
      </c>
      <c r="AM172" s="27">
        <v>2.732621277011138</v>
      </c>
      <c r="AN172" s="27">
        <v>3</v>
      </c>
      <c r="AO172" s="27">
        <v>2.5096953088777365</v>
      </c>
      <c r="AP172" s="27">
        <v>29.242316585888872</v>
      </c>
      <c r="AQ172" s="27">
        <v>5</v>
      </c>
      <c r="AR172" s="27">
        <v>0.54007591047258996</v>
      </c>
      <c r="AS172" s="27">
        <v>3.1043798219663361</v>
      </c>
      <c r="AT172" s="27">
        <v>3.2969477142432257</v>
      </c>
      <c r="AU172" s="27">
        <v>5</v>
      </c>
      <c r="AV172" s="27">
        <v>5</v>
      </c>
      <c r="AW172" s="27">
        <v>21.941403446682152</v>
      </c>
      <c r="AX172" s="4">
        <v>0</v>
      </c>
      <c r="AY172" s="27">
        <v>70.996203040217083</v>
      </c>
      <c r="AZ172" s="30">
        <v>0</v>
      </c>
      <c r="BA172" s="5">
        <v>0</v>
      </c>
      <c r="BB172" s="4">
        <v>15</v>
      </c>
      <c r="BC172" s="4" t="s">
        <v>220</v>
      </c>
      <c r="BD172" s="4" t="s">
        <v>29</v>
      </c>
      <c r="BE172" s="27">
        <v>70.321518653719011</v>
      </c>
      <c r="BF172" s="28">
        <v>0.67468438649807183</v>
      </c>
      <c r="BG172" s="27">
        <v>0</v>
      </c>
      <c r="BH172" s="4">
        <v>0</v>
      </c>
      <c r="BI172" s="30">
        <v>0</v>
      </c>
      <c r="BJ172" s="5">
        <v>0</v>
      </c>
    </row>
    <row r="173" spans="1:62" ht="15">
      <c r="A173" s="1">
        <v>172</v>
      </c>
      <c r="B173" s="31">
        <v>424902000</v>
      </c>
      <c r="C173" s="23">
        <v>200060100</v>
      </c>
      <c r="D173" s="24" t="s">
        <v>227</v>
      </c>
      <c r="E173" s="4" t="s">
        <v>55</v>
      </c>
      <c r="F173" s="25">
        <v>15164</v>
      </c>
      <c r="G173" s="25">
        <v>2919</v>
      </c>
      <c r="H173" s="25">
        <v>0</v>
      </c>
      <c r="I173" s="25">
        <v>2919</v>
      </c>
      <c r="J173" s="26">
        <v>0.1924953838037457</v>
      </c>
      <c r="K173" s="4" t="s">
        <v>219</v>
      </c>
      <c r="L173" s="27">
        <v>2.6954664776517676</v>
      </c>
      <c r="M173" s="27">
        <v>3.4112502962586726</v>
      </c>
      <c r="N173" s="27">
        <v>3.4569999999999999</v>
      </c>
      <c r="O173" s="27">
        <v>1.0134114180338816</v>
      </c>
      <c r="P173" s="27">
        <v>0</v>
      </c>
      <c r="Q173" s="28">
        <v>8.875</v>
      </c>
      <c r="R173" s="28">
        <v>1</v>
      </c>
      <c r="S173" s="28">
        <v>3.6729910373687744</v>
      </c>
      <c r="T173" s="28">
        <v>3.6226191520690918</v>
      </c>
      <c r="U173" s="28">
        <v>3.4333333969116211</v>
      </c>
      <c r="V173" s="28">
        <v>3.653846263885498</v>
      </c>
      <c r="W173" s="28">
        <v>3.5833332538604736</v>
      </c>
      <c r="X173" s="28">
        <v>3.5666666030883789</v>
      </c>
      <c r="Y173" s="29">
        <v>100</v>
      </c>
      <c r="Z173" s="29">
        <v>91</v>
      </c>
      <c r="AA173" s="29">
        <v>100</v>
      </c>
      <c r="AB173" s="29">
        <v>97</v>
      </c>
      <c r="AC173" s="29">
        <v>97</v>
      </c>
      <c r="AD173" s="29">
        <v>100</v>
      </c>
      <c r="AE173" s="27">
        <v>20</v>
      </c>
      <c r="AF173" s="27">
        <v>0</v>
      </c>
      <c r="AG173" s="27">
        <v>20</v>
      </c>
      <c r="AH173" s="27">
        <v>5.4083016786464562</v>
      </c>
      <c r="AI173" s="27">
        <v>6</v>
      </c>
      <c r="AJ173" s="27">
        <v>2.6198644818022405</v>
      </c>
      <c r="AK173" s="27">
        <v>2.6470988375642701</v>
      </c>
      <c r="AL173" s="27">
        <v>2.6741800227371977</v>
      </c>
      <c r="AM173" s="27">
        <v>2.5447964200247655</v>
      </c>
      <c r="AN173" s="27">
        <v>2.7197592200158267</v>
      </c>
      <c r="AO173" s="27">
        <v>2.9234263095357509</v>
      </c>
      <c r="AP173" s="27">
        <v>27.537426970326507</v>
      </c>
      <c r="AQ173" s="27">
        <v>5</v>
      </c>
      <c r="AR173" s="27">
        <v>0</v>
      </c>
      <c r="AS173" s="27">
        <v>5</v>
      </c>
      <c r="AT173" s="27">
        <v>0</v>
      </c>
      <c r="AU173" s="27">
        <v>3.3612617176995392</v>
      </c>
      <c r="AV173" s="27">
        <v>5</v>
      </c>
      <c r="AW173" s="27">
        <v>18.361261717699541</v>
      </c>
      <c r="AX173" s="4">
        <v>5</v>
      </c>
      <c r="AY173" s="27">
        <v>70.898688688026056</v>
      </c>
      <c r="AZ173" s="30">
        <v>0</v>
      </c>
      <c r="BA173" s="5">
        <v>0</v>
      </c>
      <c r="BB173" s="4">
        <v>17</v>
      </c>
      <c r="BC173" s="4" t="s">
        <v>220</v>
      </c>
      <c r="BD173" s="4" t="s">
        <v>29</v>
      </c>
      <c r="BE173" s="27">
        <v>65.816901939435468</v>
      </c>
      <c r="BF173" s="28">
        <v>5.0817867485905879</v>
      </c>
      <c r="BG173" s="27">
        <v>0</v>
      </c>
      <c r="BH173" s="4">
        <v>0</v>
      </c>
      <c r="BI173" s="30">
        <v>0</v>
      </c>
      <c r="BJ173" s="5">
        <v>0</v>
      </c>
    </row>
    <row r="174" spans="1:62">
      <c r="A174" s="1">
        <v>173</v>
      </c>
      <c r="B174" s="31">
        <v>301187900</v>
      </c>
      <c r="C174" s="4">
        <v>301187900</v>
      </c>
      <c r="D174" s="4" t="s">
        <v>228</v>
      </c>
      <c r="E174" s="4" t="s">
        <v>68</v>
      </c>
      <c r="F174" s="25">
        <v>8854</v>
      </c>
      <c r="G174" s="25">
        <v>8094</v>
      </c>
      <c r="H174" s="25">
        <v>110</v>
      </c>
      <c r="I174" s="25">
        <v>8204</v>
      </c>
      <c r="J174" s="26">
        <v>0.92658685339959346</v>
      </c>
      <c r="K174" s="4" t="s">
        <v>225</v>
      </c>
      <c r="L174" s="27">
        <v>2.2790274507562773</v>
      </c>
      <c r="M174" s="27">
        <v>2.8842254693320579</v>
      </c>
      <c r="N174" s="27">
        <v>3.0790000000000002</v>
      </c>
      <c r="O174" s="27">
        <v>1.0675309655014762</v>
      </c>
      <c r="P174" s="27">
        <v>0</v>
      </c>
      <c r="Q174" s="28">
        <v>10</v>
      </c>
      <c r="R174" s="28">
        <v>1</v>
      </c>
      <c r="S174" s="28">
        <v>3.9583332538604736</v>
      </c>
      <c r="T174" s="28">
        <v>3.9480159282684326</v>
      </c>
      <c r="U174" s="28">
        <v>3.6428570747375488</v>
      </c>
      <c r="V174" s="28">
        <v>3.9583332538604736</v>
      </c>
      <c r="W174" s="28">
        <v>3.8888888359069824</v>
      </c>
      <c r="X174" s="28">
        <v>3.625</v>
      </c>
      <c r="Y174" s="29">
        <v>100</v>
      </c>
      <c r="Z174" s="29">
        <v>100</v>
      </c>
      <c r="AA174" s="29">
        <v>100</v>
      </c>
      <c r="AB174" s="29">
        <v>100</v>
      </c>
      <c r="AC174" s="29">
        <v>64</v>
      </c>
      <c r="AD174" s="29">
        <v>57</v>
      </c>
      <c r="AE174" s="27">
        <v>20</v>
      </c>
      <c r="AF174" s="27">
        <v>0</v>
      </c>
      <c r="AG174" s="27">
        <v>20</v>
      </c>
      <c r="AH174" s="27">
        <v>6</v>
      </c>
      <c r="AI174" s="27">
        <v>6</v>
      </c>
      <c r="AJ174" s="27">
        <v>3</v>
      </c>
      <c r="AK174" s="27">
        <v>3</v>
      </c>
      <c r="AL174" s="27">
        <v>3</v>
      </c>
      <c r="AM174" s="27">
        <v>3</v>
      </c>
      <c r="AN174" s="27">
        <v>3</v>
      </c>
      <c r="AO174" s="27">
        <v>3</v>
      </c>
      <c r="AP174" s="27">
        <v>30</v>
      </c>
      <c r="AQ174" s="27">
        <v>5</v>
      </c>
      <c r="AR174" s="27">
        <v>5</v>
      </c>
      <c r="AS174" s="27">
        <v>5</v>
      </c>
      <c r="AT174" s="27">
        <v>5</v>
      </c>
      <c r="AU174" s="27">
        <v>0</v>
      </c>
      <c r="AV174" s="27">
        <v>0</v>
      </c>
      <c r="AW174" s="27">
        <v>20</v>
      </c>
      <c r="AX174" s="4">
        <v>0</v>
      </c>
      <c r="AY174" s="27">
        <v>70</v>
      </c>
      <c r="AZ174" s="30">
        <v>0</v>
      </c>
      <c r="BA174" s="5">
        <v>0</v>
      </c>
      <c r="BB174" s="4">
        <v>19</v>
      </c>
      <c r="BC174" s="4" t="s">
        <v>220</v>
      </c>
      <c r="BD174" s="4" t="s">
        <v>29</v>
      </c>
      <c r="BE174" s="27">
        <v>76.183009868460545</v>
      </c>
      <c r="BF174" s="28">
        <v>-6.1830098684605446</v>
      </c>
      <c r="BG174" s="27">
        <v>0</v>
      </c>
      <c r="BH174" s="4">
        <v>0</v>
      </c>
      <c r="BI174" s="30">
        <v>0</v>
      </c>
      <c r="BJ174" s="5">
        <v>0</v>
      </c>
    </row>
    <row r="175" spans="1:62" ht="15">
      <c r="A175" s="1">
        <v>174</v>
      </c>
      <c r="B175" s="22">
        <v>32707700</v>
      </c>
      <c r="C175" s="23">
        <v>32707700</v>
      </c>
      <c r="D175" s="24" t="s">
        <v>229</v>
      </c>
      <c r="E175" s="4" t="s">
        <v>45</v>
      </c>
      <c r="F175" s="25">
        <v>6309</v>
      </c>
      <c r="G175" s="25">
        <v>5451</v>
      </c>
      <c r="H175" s="25">
        <v>0</v>
      </c>
      <c r="I175" s="25">
        <v>5451</v>
      </c>
      <c r="J175" s="26">
        <v>0.86400380408939614</v>
      </c>
      <c r="K175" s="4" t="s">
        <v>225</v>
      </c>
      <c r="L175" s="27">
        <v>2.9654824028358018</v>
      </c>
      <c r="M175" s="27">
        <v>3.7529692203912521</v>
      </c>
      <c r="N175" s="27">
        <v>6.3582999999999998</v>
      </c>
      <c r="O175" s="27">
        <v>1.6942052083595662</v>
      </c>
      <c r="P175" s="27">
        <v>0</v>
      </c>
      <c r="Q175" s="28">
        <v>9.7777776718139648</v>
      </c>
      <c r="R175" s="28">
        <v>1</v>
      </c>
      <c r="S175" s="28">
        <v>3.9404761791229248</v>
      </c>
      <c r="T175" s="28">
        <v>3.9392857551574707</v>
      </c>
      <c r="U175" s="28">
        <v>3.8125</v>
      </c>
      <c r="V175" s="28">
        <v>3.6190476417541504</v>
      </c>
      <c r="W175" s="28">
        <v>4</v>
      </c>
      <c r="X175" s="28">
        <v>3.8333332538604736</v>
      </c>
      <c r="Y175" s="29">
        <v>100</v>
      </c>
      <c r="Z175" s="29">
        <v>100</v>
      </c>
      <c r="AA175" s="29">
        <v>100</v>
      </c>
      <c r="AB175" s="29">
        <v>100</v>
      </c>
      <c r="AC175" s="29">
        <v>95.423299999999998</v>
      </c>
      <c r="AD175" s="29">
        <v>92.278899999999993</v>
      </c>
      <c r="AE175" s="27">
        <v>20</v>
      </c>
      <c r="AF175" s="27">
        <v>0</v>
      </c>
      <c r="AG175" s="27">
        <v>20</v>
      </c>
      <c r="AH175" s="27">
        <v>6</v>
      </c>
      <c r="AI175" s="27">
        <v>6</v>
      </c>
      <c r="AJ175" s="27">
        <v>3</v>
      </c>
      <c r="AK175" s="27">
        <v>3</v>
      </c>
      <c r="AL175" s="27">
        <v>3</v>
      </c>
      <c r="AM175" s="27">
        <v>2.473169968440907</v>
      </c>
      <c r="AN175" s="27">
        <v>3</v>
      </c>
      <c r="AO175" s="27">
        <v>3</v>
      </c>
      <c r="AP175" s="27">
        <v>29.473169968440907</v>
      </c>
      <c r="AQ175" s="27">
        <v>5</v>
      </c>
      <c r="AR175" s="27">
        <v>5</v>
      </c>
      <c r="AS175" s="27">
        <v>5</v>
      </c>
      <c r="AT175" s="27">
        <v>5</v>
      </c>
      <c r="AU175" s="27">
        <v>2.4999955011318251</v>
      </c>
      <c r="AV175" s="27">
        <v>2.5000003474748866</v>
      </c>
      <c r="AW175" s="27">
        <v>24.999995848606712</v>
      </c>
      <c r="AX175" s="4">
        <v>0</v>
      </c>
      <c r="AY175" s="27">
        <v>74.473165817047615</v>
      </c>
      <c r="AZ175" s="30">
        <v>0</v>
      </c>
      <c r="BA175" s="5">
        <v>0</v>
      </c>
      <c r="BB175" s="4">
        <v>6</v>
      </c>
      <c r="BC175" s="4" t="s">
        <v>220</v>
      </c>
      <c r="BD175" s="4" t="s">
        <v>29</v>
      </c>
      <c r="BE175" s="27">
        <v>67.176119253653184</v>
      </c>
      <c r="BF175" s="28">
        <v>7.2970465633944315</v>
      </c>
      <c r="BG175" s="27">
        <v>0</v>
      </c>
      <c r="BH175" s="4">
        <v>0</v>
      </c>
      <c r="BI175" s="30">
        <v>0</v>
      </c>
      <c r="BJ175" s="5">
        <v>0</v>
      </c>
    </row>
    <row r="176" spans="1:62" ht="15">
      <c r="A176" s="1">
        <v>175</v>
      </c>
      <c r="B176" s="22">
        <v>63417400</v>
      </c>
      <c r="C176" s="23">
        <v>63417400</v>
      </c>
      <c r="D176" s="24" t="s">
        <v>230</v>
      </c>
      <c r="E176" s="4" t="s">
        <v>55</v>
      </c>
      <c r="F176" s="25">
        <v>23839</v>
      </c>
      <c r="G176" s="25">
        <v>11336</v>
      </c>
      <c r="H176" s="25">
        <v>976</v>
      </c>
      <c r="I176" s="25">
        <v>12312</v>
      </c>
      <c r="J176" s="26">
        <v>0.51646461680439615</v>
      </c>
      <c r="K176" s="4" t="s">
        <v>219</v>
      </c>
      <c r="L176" s="27">
        <v>3.219788794173633</v>
      </c>
      <c r="M176" s="27">
        <v>4.0748069282552359</v>
      </c>
      <c r="N176" s="27">
        <v>3.7524999999999999</v>
      </c>
      <c r="O176" s="27">
        <v>0.92090252767061964</v>
      </c>
      <c r="P176" s="27">
        <v>0</v>
      </c>
      <c r="Q176" s="28">
        <v>8.7200002670288086</v>
      </c>
      <c r="R176" s="28">
        <v>1</v>
      </c>
      <c r="S176" s="28">
        <v>3.5292856693267822</v>
      </c>
      <c r="T176" s="28">
        <v>3.51926589012146</v>
      </c>
      <c r="U176" s="28">
        <v>3.3913042545318604</v>
      </c>
      <c r="V176" s="28">
        <v>3.6388888359069824</v>
      </c>
      <c r="W176" s="28">
        <v>3.4600000381469727</v>
      </c>
      <c r="X176" s="28">
        <v>3.4130434989929199</v>
      </c>
      <c r="Y176" s="29">
        <v>100</v>
      </c>
      <c r="Z176" s="29">
        <v>98</v>
      </c>
      <c r="AA176" s="29">
        <v>91</v>
      </c>
      <c r="AB176" s="29">
        <v>96</v>
      </c>
      <c r="AC176" s="29">
        <v>100</v>
      </c>
      <c r="AD176" s="29">
        <v>100</v>
      </c>
      <c r="AE176" s="27">
        <v>16.440724478062897</v>
      </c>
      <c r="AF176" s="27">
        <v>0</v>
      </c>
      <c r="AG176" s="27">
        <v>16.440724478062897</v>
      </c>
      <c r="AH176" s="27">
        <v>5.1870255913508769</v>
      </c>
      <c r="AI176" s="27">
        <v>6</v>
      </c>
      <c r="AJ176" s="27">
        <v>2.2288211630828174</v>
      </c>
      <c r="AK176" s="27">
        <v>2.3743083785591406</v>
      </c>
      <c r="AL176" s="27">
        <v>2.5828870409097675</v>
      </c>
      <c r="AM176" s="27">
        <v>2.5140093536036185</v>
      </c>
      <c r="AN176" s="27">
        <v>2.4485725519708392</v>
      </c>
      <c r="AO176" s="27">
        <v>2.6587485232047068</v>
      </c>
      <c r="AP176" s="27">
        <v>25.994372602681771</v>
      </c>
      <c r="AQ176" s="27">
        <v>5</v>
      </c>
      <c r="AR176" s="27">
        <v>2.7700379552362948</v>
      </c>
      <c r="AS176" s="27">
        <v>2.5627740568138604</v>
      </c>
      <c r="AT176" s="27">
        <v>0</v>
      </c>
      <c r="AU176" s="27">
        <v>5</v>
      </c>
      <c r="AV176" s="27">
        <v>5</v>
      </c>
      <c r="AW176" s="27">
        <v>20.332812012050155</v>
      </c>
      <c r="AX176" s="4">
        <v>5</v>
      </c>
      <c r="AY176" s="27">
        <v>67.767909092794824</v>
      </c>
      <c r="AZ176" s="30">
        <v>0</v>
      </c>
      <c r="BA176" s="5">
        <v>0</v>
      </c>
      <c r="BB176" s="4">
        <v>26</v>
      </c>
      <c r="BC176" s="4" t="s">
        <v>220</v>
      </c>
      <c r="BD176" s="4" t="s">
        <v>29</v>
      </c>
      <c r="BE176" s="27">
        <v>66.289674089214543</v>
      </c>
      <c r="BF176" s="28">
        <v>1.4782350035802807</v>
      </c>
      <c r="BG176" s="27">
        <v>0</v>
      </c>
      <c r="BH176" s="4">
        <v>0</v>
      </c>
      <c r="BI176" s="30">
        <v>0</v>
      </c>
      <c r="BJ176" s="5">
        <v>0</v>
      </c>
    </row>
    <row r="177" spans="1:62" ht="15">
      <c r="A177" s="1">
        <v>176</v>
      </c>
      <c r="B177" s="22">
        <v>882695100</v>
      </c>
      <c r="C177" s="23">
        <v>887563400</v>
      </c>
      <c r="D177" s="24" t="s">
        <v>231</v>
      </c>
      <c r="E177" s="4" t="s">
        <v>37</v>
      </c>
      <c r="F177" s="25">
        <v>7955</v>
      </c>
      <c r="G177" s="25">
        <v>148</v>
      </c>
      <c r="H177" s="25">
        <v>0</v>
      </c>
      <c r="I177" s="25">
        <v>148</v>
      </c>
      <c r="J177" s="26">
        <v>1.8604651162790697E-2</v>
      </c>
      <c r="K177" s="4" t="s">
        <v>225</v>
      </c>
      <c r="L177" s="27">
        <v>2.5031560283687941</v>
      </c>
      <c r="M177" s="27">
        <v>3.1678716148581558</v>
      </c>
      <c r="N177" s="27">
        <v>3.3862999999999999</v>
      </c>
      <c r="O177" s="27">
        <v>1.0689511481833283</v>
      </c>
      <c r="P177" s="27">
        <v>0</v>
      </c>
      <c r="Q177" s="28">
        <v>8</v>
      </c>
      <c r="R177" s="28">
        <v>1</v>
      </c>
      <c r="S177" s="28">
        <v>3.5</v>
      </c>
      <c r="T177" s="28">
        <v>3.7142856121063232</v>
      </c>
      <c r="U177" s="28">
        <v>4</v>
      </c>
      <c r="V177" s="28">
        <v>4</v>
      </c>
      <c r="W177" s="28">
        <v>4</v>
      </c>
      <c r="X177" s="28">
        <v>4</v>
      </c>
      <c r="Y177" s="29">
        <v>100</v>
      </c>
      <c r="Z177" s="29">
        <v>100</v>
      </c>
      <c r="AA177" s="29">
        <v>100</v>
      </c>
      <c r="AB177" s="29">
        <v>100</v>
      </c>
      <c r="AC177" s="29">
        <v>95.423299999999998</v>
      </c>
      <c r="AD177" s="29">
        <v>92.278899999999993</v>
      </c>
      <c r="AE177" s="27">
        <v>20</v>
      </c>
      <c r="AF177" s="27">
        <v>0</v>
      </c>
      <c r="AG177" s="27">
        <v>20</v>
      </c>
      <c r="AH177" s="27">
        <v>4.1591603241925208</v>
      </c>
      <c r="AI177" s="27">
        <v>6</v>
      </c>
      <c r="AJ177" s="27">
        <v>2.1491305747596439</v>
      </c>
      <c r="AK177" s="27">
        <v>2.8890431675032895</v>
      </c>
      <c r="AL177" s="27">
        <v>3</v>
      </c>
      <c r="AM177" s="27">
        <v>3</v>
      </c>
      <c r="AN177" s="27">
        <v>3</v>
      </c>
      <c r="AO177" s="27">
        <v>3</v>
      </c>
      <c r="AP177" s="27">
        <v>27.197334066455454</v>
      </c>
      <c r="AQ177" s="27">
        <v>5</v>
      </c>
      <c r="AR177" s="27">
        <v>5</v>
      </c>
      <c r="AS177" s="27">
        <v>5</v>
      </c>
      <c r="AT177" s="27">
        <v>5</v>
      </c>
      <c r="AU177" s="27">
        <v>2.4999955011318251</v>
      </c>
      <c r="AV177" s="27">
        <v>2.5000003474748866</v>
      </c>
      <c r="AW177" s="27">
        <v>24.999995848606712</v>
      </c>
      <c r="AX177" s="4">
        <v>0</v>
      </c>
      <c r="AY177" s="27">
        <v>72.19732991506217</v>
      </c>
      <c r="AZ177" s="30">
        <v>0</v>
      </c>
      <c r="BA177" s="5">
        <v>0</v>
      </c>
      <c r="BB177" s="4">
        <v>10</v>
      </c>
      <c r="BC177" s="4" t="s">
        <v>220</v>
      </c>
      <c r="BD177" s="4" t="s">
        <v>29</v>
      </c>
      <c r="BE177" s="27">
        <v>52.254027598362121</v>
      </c>
      <c r="BF177" s="28">
        <v>19.943302316700048</v>
      </c>
      <c r="BG177" s="27">
        <v>0</v>
      </c>
      <c r="BH177" s="4">
        <v>0</v>
      </c>
      <c r="BI177" s="30">
        <v>0</v>
      </c>
      <c r="BJ177" s="5">
        <v>0</v>
      </c>
    </row>
    <row r="178" spans="1:62" ht="15">
      <c r="A178" s="1">
        <v>177</v>
      </c>
      <c r="B178" s="22">
        <v>769505500</v>
      </c>
      <c r="C178" s="23">
        <v>404875000</v>
      </c>
      <c r="D178" s="24" t="s">
        <v>232</v>
      </c>
      <c r="E178" s="4" t="s">
        <v>207</v>
      </c>
      <c r="F178" s="25">
        <v>21912</v>
      </c>
      <c r="G178" s="25">
        <v>12184</v>
      </c>
      <c r="H178" s="25">
        <v>0</v>
      </c>
      <c r="I178" s="25">
        <v>12184</v>
      </c>
      <c r="J178" s="26">
        <v>0.5560423512230741</v>
      </c>
      <c r="K178" s="4" t="s">
        <v>219</v>
      </c>
      <c r="L178" s="27">
        <v>2.9659288392883925</v>
      </c>
      <c r="M178" s="27">
        <v>3.7535342084902648</v>
      </c>
      <c r="N178" s="27">
        <v>3.7446999999999999</v>
      </c>
      <c r="O178" s="27">
        <v>0.99764642920523217</v>
      </c>
      <c r="P178" s="27">
        <v>0</v>
      </c>
      <c r="Q178" s="28">
        <v>9.0666666030883789</v>
      </c>
      <c r="R178" s="28">
        <v>0.93333333730697632</v>
      </c>
      <c r="S178" s="28">
        <v>3.6500000953674316</v>
      </c>
      <c r="T178" s="28">
        <v>3.5448412895202637</v>
      </c>
      <c r="U178" s="28">
        <v>3.3214285373687744</v>
      </c>
      <c r="V178" s="28">
        <v>3.4487178325653076</v>
      </c>
      <c r="W178" s="28">
        <v>3.6500000953674316</v>
      </c>
      <c r="X178" s="28">
        <v>3.0714285373687744</v>
      </c>
      <c r="Y178" s="29">
        <v>99</v>
      </c>
      <c r="Z178" s="29">
        <v>96</v>
      </c>
      <c r="AA178" s="29">
        <v>84</v>
      </c>
      <c r="AB178" s="29">
        <v>100</v>
      </c>
      <c r="AC178" s="29">
        <v>98</v>
      </c>
      <c r="AD178" s="29">
        <v>98</v>
      </c>
      <c r="AE178" s="27">
        <v>19.894092609128148</v>
      </c>
      <c r="AF178" s="27">
        <v>0</v>
      </c>
      <c r="AG178" s="27">
        <v>19.894092609128148</v>
      </c>
      <c r="AH178" s="27">
        <v>5.6819230274297734</v>
      </c>
      <c r="AI178" s="27">
        <v>5.3348765053706906</v>
      </c>
      <c r="AJ178" s="27">
        <v>2.5573027669325237</v>
      </c>
      <c r="AK178" s="27">
        <v>2.4418120529450951</v>
      </c>
      <c r="AL178" s="27">
        <v>2.431107532312891</v>
      </c>
      <c r="AM178" s="27">
        <v>2.1225779310578425</v>
      </c>
      <c r="AN178" s="27">
        <v>2.8663471323861045</v>
      </c>
      <c r="AO178" s="27">
        <v>2.0701789043792793</v>
      </c>
      <c r="AP178" s="27">
        <v>25.506125852814201</v>
      </c>
      <c r="AQ178" s="27">
        <v>1.2725240738443562</v>
      </c>
      <c r="AR178" s="27">
        <v>0.54007591047258996</v>
      </c>
      <c r="AS178" s="27">
        <v>0.66715387878019616</v>
      </c>
      <c r="AT178" s="27">
        <v>5</v>
      </c>
      <c r="AU178" s="27">
        <v>3.9075078117996926</v>
      </c>
      <c r="AV178" s="27">
        <v>4.352423967433368</v>
      </c>
      <c r="AW178" s="27">
        <v>15.739685642330205</v>
      </c>
      <c r="AX178" s="4">
        <v>5</v>
      </c>
      <c r="AY178" s="27">
        <v>66.139904104272546</v>
      </c>
      <c r="AZ178" s="30">
        <v>0</v>
      </c>
      <c r="BA178" s="5">
        <v>0</v>
      </c>
      <c r="BB178" s="4">
        <v>31</v>
      </c>
      <c r="BC178" s="4" t="s">
        <v>220</v>
      </c>
      <c r="BD178" s="4" t="s">
        <v>29</v>
      </c>
      <c r="BE178" s="27">
        <v>63.189990793719815</v>
      </c>
      <c r="BF178" s="28">
        <v>2.9499133105527306</v>
      </c>
      <c r="BG178" s="27">
        <v>0</v>
      </c>
      <c r="BH178" s="4">
        <v>0</v>
      </c>
      <c r="BI178" s="30">
        <v>0</v>
      </c>
      <c r="BJ178" s="5">
        <v>0</v>
      </c>
    </row>
    <row r="179" spans="1:62" ht="15">
      <c r="A179" s="1">
        <v>178</v>
      </c>
      <c r="B179" s="22">
        <v>407335500</v>
      </c>
      <c r="C179" s="23">
        <v>407335500</v>
      </c>
      <c r="D179" s="24" t="s">
        <v>233</v>
      </c>
      <c r="E179" s="4" t="s">
        <v>37</v>
      </c>
      <c r="F179" s="25">
        <v>25570</v>
      </c>
      <c r="G179" s="25">
        <v>6086</v>
      </c>
      <c r="H179" s="25">
        <v>0</v>
      </c>
      <c r="I179" s="25">
        <v>6086</v>
      </c>
      <c r="J179" s="26">
        <v>0.23801329683222527</v>
      </c>
      <c r="K179" s="4" t="s">
        <v>219</v>
      </c>
      <c r="L179" s="27">
        <v>3.7326731977688334</v>
      </c>
      <c r="M179" s="27">
        <v>4.7238882981095456</v>
      </c>
      <c r="N179" s="27">
        <v>5.1872999999999996</v>
      </c>
      <c r="O179" s="27">
        <v>1.0980996316267484</v>
      </c>
      <c r="P179" s="27">
        <v>0</v>
      </c>
      <c r="Q179" s="28">
        <v>8.7619047164916992</v>
      </c>
      <c r="R179" s="28">
        <v>0.9523809552192688</v>
      </c>
      <c r="S179" s="28">
        <v>3.6699135303497314</v>
      </c>
      <c r="T179" s="28">
        <v>3.6394109725952148</v>
      </c>
      <c r="U179" s="28">
        <v>3.4000000953674316</v>
      </c>
      <c r="V179" s="28">
        <v>3.7129628658294678</v>
      </c>
      <c r="W179" s="28">
        <v>3.4749999046325684</v>
      </c>
      <c r="X179" s="28">
        <v>3.236842155456543</v>
      </c>
      <c r="Y179" s="29">
        <v>99</v>
      </c>
      <c r="Z179" s="29">
        <v>98</v>
      </c>
      <c r="AA179" s="29">
        <v>96</v>
      </c>
      <c r="AB179" s="29">
        <v>98</v>
      </c>
      <c r="AC179" s="29">
        <v>100</v>
      </c>
      <c r="AD179" s="29">
        <v>98</v>
      </c>
      <c r="AE179" s="27">
        <v>20</v>
      </c>
      <c r="AF179" s="27">
        <v>0</v>
      </c>
      <c r="AG179" s="27">
        <v>20</v>
      </c>
      <c r="AH179" s="27">
        <v>5.2468479693619869</v>
      </c>
      <c r="AI179" s="27">
        <v>5.5249117895504938</v>
      </c>
      <c r="AJ179" s="27">
        <v>2.6114901352172391</v>
      </c>
      <c r="AK179" s="27">
        <v>2.6914191458209542</v>
      </c>
      <c r="AL179" s="27">
        <v>2.6017755833454639</v>
      </c>
      <c r="AM179" s="27">
        <v>2.6664768822844369</v>
      </c>
      <c r="AN179" s="27">
        <v>2.481554452181709</v>
      </c>
      <c r="AO179" s="27">
        <v>2.3551706087343369</v>
      </c>
      <c r="AP179" s="27">
        <v>26.179646566496622</v>
      </c>
      <c r="AQ179" s="27">
        <v>1.2725240738443562</v>
      </c>
      <c r="AR179" s="27">
        <v>2.7700379552362948</v>
      </c>
      <c r="AS179" s="27">
        <v>3.916788469695049</v>
      </c>
      <c r="AT179" s="27">
        <v>1.5938954284864513</v>
      </c>
      <c r="AU179" s="27">
        <v>5</v>
      </c>
      <c r="AV179" s="27">
        <v>4.352423967433368</v>
      </c>
      <c r="AW179" s="27">
        <v>18.905669894695521</v>
      </c>
      <c r="AX179" s="4">
        <v>0</v>
      </c>
      <c r="AY179" s="27">
        <v>65.08531646119215</v>
      </c>
      <c r="AZ179" s="30">
        <v>0</v>
      </c>
      <c r="BA179" s="5">
        <v>0</v>
      </c>
      <c r="BB179" s="4">
        <v>34</v>
      </c>
      <c r="BC179" s="4" t="s">
        <v>220</v>
      </c>
      <c r="BD179" s="4" t="s">
        <v>29</v>
      </c>
      <c r="BE179" s="27">
        <v>64.717625495572761</v>
      </c>
      <c r="BF179" s="28">
        <v>0.36769096561938852</v>
      </c>
      <c r="BG179" s="27">
        <v>0</v>
      </c>
      <c r="BH179" s="4">
        <v>0</v>
      </c>
      <c r="BI179" s="30">
        <v>0</v>
      </c>
      <c r="BJ179" s="5">
        <v>0</v>
      </c>
    </row>
    <row r="180" spans="1:62" ht="15">
      <c r="A180" s="1">
        <v>179</v>
      </c>
      <c r="B180" s="22">
        <v>155167100</v>
      </c>
      <c r="C180" s="23">
        <v>155167100</v>
      </c>
      <c r="D180" s="24" t="s">
        <v>234</v>
      </c>
      <c r="E180" s="4" t="s">
        <v>37</v>
      </c>
      <c r="F180" s="25">
        <v>59580</v>
      </c>
      <c r="G180" s="25">
        <v>26215</v>
      </c>
      <c r="H180" s="25">
        <v>620</v>
      </c>
      <c r="I180" s="25">
        <v>26835</v>
      </c>
      <c r="J180" s="26">
        <v>0.45040281973816715</v>
      </c>
      <c r="K180" s="4" t="s">
        <v>219</v>
      </c>
      <c r="L180" s="27">
        <v>3.5523813009721406</v>
      </c>
      <c r="M180" s="27">
        <v>4.495719707826594</v>
      </c>
      <c r="N180" s="27">
        <v>4.5342000000000002</v>
      </c>
      <c r="O180" s="27">
        <v>1.0085593174562053</v>
      </c>
      <c r="P180" s="27">
        <v>0.48099999999999998</v>
      </c>
      <c r="Q180" s="28">
        <v>8.3947372436523438</v>
      </c>
      <c r="R180" s="28">
        <v>0.89189189672470093</v>
      </c>
      <c r="S180" s="28">
        <v>3.3809523582458496</v>
      </c>
      <c r="T180" s="28">
        <v>3.3418099880218506</v>
      </c>
      <c r="U180" s="28">
        <v>3.2083332538604736</v>
      </c>
      <c r="V180" s="28">
        <v>3.3602149486541748</v>
      </c>
      <c r="W180" s="28">
        <v>3.3070175647735596</v>
      </c>
      <c r="X180" s="28">
        <v>2.8181817531585693</v>
      </c>
      <c r="Y180" s="29">
        <v>100</v>
      </c>
      <c r="Z180" s="29">
        <v>94</v>
      </c>
      <c r="AA180" s="29">
        <v>86</v>
      </c>
      <c r="AB180" s="29">
        <v>99</v>
      </c>
      <c r="AC180" s="29">
        <v>97</v>
      </c>
      <c r="AD180" s="29">
        <v>88</v>
      </c>
      <c r="AE180" s="27">
        <v>20</v>
      </c>
      <c r="AF180" s="27">
        <v>8.7687714447131224</v>
      </c>
      <c r="AG180" s="27">
        <v>28.768771444713124</v>
      </c>
      <c r="AH180" s="27">
        <v>4.7226833129802941</v>
      </c>
      <c r="AI180" s="27">
        <v>4.9214213439885039</v>
      </c>
      <c r="AJ180" s="27">
        <v>1.825184534666968</v>
      </c>
      <c r="AK180" s="27">
        <v>1.9059315119301048</v>
      </c>
      <c r="AL180" s="27">
        <v>2.1854492800268934</v>
      </c>
      <c r="AM180" s="27">
        <v>1.94041130659882</v>
      </c>
      <c r="AN180" s="27">
        <v>2.1121927131463214</v>
      </c>
      <c r="AO180" s="27">
        <v>1.6338591292069067</v>
      </c>
      <c r="AP180" s="27">
        <v>21.247133132544811</v>
      </c>
      <c r="AQ180" s="27">
        <v>5</v>
      </c>
      <c r="AR180" s="27">
        <v>0</v>
      </c>
      <c r="AS180" s="27">
        <v>1.2087596439326715</v>
      </c>
      <c r="AT180" s="27">
        <v>3.2969477142432257</v>
      </c>
      <c r="AU180" s="27">
        <v>3.3612617176995392</v>
      </c>
      <c r="AV180" s="27">
        <v>1.1145438046002081</v>
      </c>
      <c r="AW180" s="27">
        <v>13.981512880475645</v>
      </c>
      <c r="AX180" s="4">
        <v>0</v>
      </c>
      <c r="AY180" s="27">
        <v>63.997417457733576</v>
      </c>
      <c r="AZ180" s="30">
        <v>0</v>
      </c>
      <c r="BA180" s="5">
        <v>0</v>
      </c>
      <c r="BB180" s="4">
        <v>39</v>
      </c>
      <c r="BC180" s="4" t="s">
        <v>220</v>
      </c>
      <c r="BD180" s="4" t="s">
        <v>29</v>
      </c>
      <c r="BE180" s="27">
        <v>60.668181867589816</v>
      </c>
      <c r="BF180" s="28">
        <v>3.3292355901437602</v>
      </c>
      <c r="BG180" s="27">
        <v>0</v>
      </c>
      <c r="BH180" s="4">
        <v>0</v>
      </c>
      <c r="BI180" s="30">
        <v>0</v>
      </c>
      <c r="BJ180" s="5">
        <v>0</v>
      </c>
    </row>
    <row r="181" spans="1:62" ht="15">
      <c r="A181" s="1">
        <v>180</v>
      </c>
      <c r="B181" s="31">
        <v>73434900</v>
      </c>
      <c r="C181" s="23">
        <v>33047700</v>
      </c>
      <c r="D181" s="24" t="s">
        <v>235</v>
      </c>
      <c r="E181" s="4" t="s">
        <v>45</v>
      </c>
      <c r="F181" s="25">
        <v>14152</v>
      </c>
      <c r="G181" s="25">
        <v>5185</v>
      </c>
      <c r="H181" s="25">
        <v>0</v>
      </c>
      <c r="I181" s="25">
        <v>5185</v>
      </c>
      <c r="J181" s="26">
        <v>0.36637931034482757</v>
      </c>
      <c r="K181" s="4" t="s">
        <v>225</v>
      </c>
      <c r="L181" s="27">
        <v>3.0090174342359024</v>
      </c>
      <c r="M181" s="27">
        <v>3.8080650229146809</v>
      </c>
      <c r="N181" s="27">
        <v>4.3959999999999999</v>
      </c>
      <c r="O181" s="27">
        <v>1.1543920530630318</v>
      </c>
      <c r="P181" s="27">
        <v>0</v>
      </c>
      <c r="Q181" s="28">
        <v>9.75</v>
      </c>
      <c r="R181" s="28">
        <v>1</v>
      </c>
      <c r="S181" s="28">
        <v>3.8991072177886963</v>
      </c>
      <c r="T181" s="28">
        <v>3.8623213768005371</v>
      </c>
      <c r="U181" s="28">
        <v>3.75</v>
      </c>
      <c r="V181" s="28">
        <v>3.8981480598449707</v>
      </c>
      <c r="W181" s="28">
        <v>3.8875000476837158</v>
      </c>
      <c r="X181" s="28">
        <v>3.5882353782653809</v>
      </c>
      <c r="Y181" s="29">
        <v>97</v>
      </c>
      <c r="Z181" s="29">
        <v>93</v>
      </c>
      <c r="AA181" s="29">
        <v>100</v>
      </c>
      <c r="AB181" s="29">
        <v>98</v>
      </c>
      <c r="AC181" s="29">
        <v>95</v>
      </c>
      <c r="AD181" s="29">
        <v>100</v>
      </c>
      <c r="AE181" s="27">
        <v>20</v>
      </c>
      <c r="AF181" s="27">
        <v>0</v>
      </c>
      <c r="AG181" s="27">
        <v>20</v>
      </c>
      <c r="AH181" s="27">
        <v>6</v>
      </c>
      <c r="AI181" s="27">
        <v>6</v>
      </c>
      <c r="AJ181" s="27">
        <v>3</v>
      </c>
      <c r="AK181" s="27">
        <v>3</v>
      </c>
      <c r="AL181" s="27">
        <v>3</v>
      </c>
      <c r="AM181" s="27">
        <v>3</v>
      </c>
      <c r="AN181" s="27">
        <v>3</v>
      </c>
      <c r="AO181" s="27">
        <v>2.96058722814454</v>
      </c>
      <c r="AP181" s="27">
        <v>29.96058722814454</v>
      </c>
      <c r="AQ181" s="27">
        <v>0</v>
      </c>
      <c r="AR181" s="27">
        <v>0</v>
      </c>
      <c r="AS181" s="27">
        <v>5</v>
      </c>
      <c r="AT181" s="27">
        <v>1.5938954284864513</v>
      </c>
      <c r="AU181" s="27">
        <v>2.2687695294992314</v>
      </c>
      <c r="AV181" s="27">
        <v>5</v>
      </c>
      <c r="AW181" s="27">
        <v>13.862664957985682</v>
      </c>
      <c r="AX181" s="4">
        <v>0</v>
      </c>
      <c r="AY181" s="27">
        <v>63.823252186130219</v>
      </c>
      <c r="AZ181" s="30">
        <v>0</v>
      </c>
      <c r="BA181" s="5">
        <v>0</v>
      </c>
      <c r="BB181" s="4">
        <v>40</v>
      </c>
      <c r="BC181" s="4" t="s">
        <v>220</v>
      </c>
      <c r="BD181" s="4" t="s">
        <v>29</v>
      </c>
      <c r="BE181" s="27">
        <v>63.288284137545027</v>
      </c>
      <c r="BF181" s="28">
        <v>0.53496804858519198</v>
      </c>
      <c r="BG181" s="27">
        <v>0</v>
      </c>
      <c r="BH181" s="4">
        <v>0</v>
      </c>
      <c r="BI181" s="30">
        <v>0</v>
      </c>
      <c r="BJ181" s="5">
        <v>0</v>
      </c>
    </row>
    <row r="182" spans="1:62" ht="15">
      <c r="A182" s="1">
        <v>181</v>
      </c>
      <c r="B182" s="22">
        <v>154937500</v>
      </c>
      <c r="C182" s="23">
        <v>154937500</v>
      </c>
      <c r="D182" s="24" t="s">
        <v>236</v>
      </c>
      <c r="E182" s="4" t="s">
        <v>37</v>
      </c>
      <c r="F182" s="25">
        <v>63797</v>
      </c>
      <c r="G182" s="25">
        <v>30621</v>
      </c>
      <c r="H182" s="25">
        <v>1395</v>
      </c>
      <c r="I182" s="25">
        <v>32016</v>
      </c>
      <c r="J182" s="26">
        <v>0.50184177939401542</v>
      </c>
      <c r="K182" s="4" t="s">
        <v>219</v>
      </c>
      <c r="L182" s="27">
        <v>3.6379039910689372</v>
      </c>
      <c r="M182" s="27">
        <v>4.6039530338012851</v>
      </c>
      <c r="N182" s="27">
        <v>4.1334</v>
      </c>
      <c r="O182" s="27">
        <v>0.89779369373523565</v>
      </c>
      <c r="P182" s="27">
        <v>0</v>
      </c>
      <c r="Q182" s="28">
        <v>8.228571891784668</v>
      </c>
      <c r="R182" s="28">
        <v>0.94285714626312256</v>
      </c>
      <c r="S182" s="28">
        <v>3.5644557476043701</v>
      </c>
      <c r="T182" s="28">
        <v>3.449702262878418</v>
      </c>
      <c r="U182" s="28">
        <v>3.40625</v>
      </c>
      <c r="V182" s="28">
        <v>3.5199999809265137</v>
      </c>
      <c r="W182" s="28">
        <v>3.3880951404571533</v>
      </c>
      <c r="X182" s="28">
        <v>2.9838709831237793</v>
      </c>
      <c r="Y182" s="29">
        <v>100</v>
      </c>
      <c r="Z182" s="29">
        <v>99</v>
      </c>
      <c r="AA182" s="29">
        <v>91</v>
      </c>
      <c r="AB182" s="29">
        <v>97</v>
      </c>
      <c r="AC182" s="29">
        <v>97</v>
      </c>
      <c r="AD182" s="29">
        <v>100</v>
      </c>
      <c r="AE182" s="27">
        <v>15.400859302293306</v>
      </c>
      <c r="AF182" s="27">
        <v>0</v>
      </c>
      <c r="AG182" s="27">
        <v>15.400859302293306</v>
      </c>
      <c r="AH182" s="27">
        <v>4.4854672984713764</v>
      </c>
      <c r="AI182" s="27">
        <v>5.4298941474605922</v>
      </c>
      <c r="AJ182" s="27">
        <v>2.3245240885662346</v>
      </c>
      <c r="AK182" s="27">
        <v>2.1907022354331862</v>
      </c>
      <c r="AL182" s="27">
        <v>2.6153512215273889</v>
      </c>
      <c r="AM182" s="27">
        <v>2.2692988940062007</v>
      </c>
      <c r="AN182" s="27">
        <v>2.2904671339955645</v>
      </c>
      <c r="AO182" s="27">
        <v>1.9193256862349215</v>
      </c>
      <c r="AP182" s="27">
        <v>23.525030705695464</v>
      </c>
      <c r="AQ182" s="27">
        <v>5</v>
      </c>
      <c r="AR182" s="27">
        <v>3.8850189776181479</v>
      </c>
      <c r="AS182" s="27">
        <v>2.5627740568138604</v>
      </c>
      <c r="AT182" s="27">
        <v>0</v>
      </c>
      <c r="AU182" s="27">
        <v>3.3612617176995392</v>
      </c>
      <c r="AV182" s="27">
        <v>5</v>
      </c>
      <c r="AW182" s="27">
        <v>19.809054752131551</v>
      </c>
      <c r="AX182" s="4">
        <v>5</v>
      </c>
      <c r="AY182" s="27">
        <v>63.734944760120321</v>
      </c>
      <c r="AZ182" s="30">
        <v>0</v>
      </c>
      <c r="BA182" s="5">
        <v>0</v>
      </c>
      <c r="BB182" s="4">
        <v>42</v>
      </c>
      <c r="BC182" s="4" t="s">
        <v>220</v>
      </c>
      <c r="BD182" s="4" t="s">
        <v>29</v>
      </c>
      <c r="BE182" s="27">
        <v>64.673898475355998</v>
      </c>
      <c r="BF182" s="28">
        <v>-0.93895371523567661</v>
      </c>
      <c r="BG182" s="27">
        <v>0</v>
      </c>
      <c r="BH182" s="4">
        <v>0</v>
      </c>
      <c r="BI182" s="30">
        <v>0</v>
      </c>
      <c r="BJ182" s="5">
        <v>0</v>
      </c>
    </row>
    <row r="183" spans="1:62">
      <c r="A183" s="1">
        <v>182</v>
      </c>
      <c r="B183" s="31">
        <v>500172200</v>
      </c>
      <c r="C183" s="4">
        <v>500172200</v>
      </c>
      <c r="D183" s="4" t="s">
        <v>237</v>
      </c>
      <c r="E183" s="4" t="s">
        <v>45</v>
      </c>
      <c r="F183" s="25">
        <v>20885</v>
      </c>
      <c r="G183" s="25">
        <v>7896</v>
      </c>
      <c r="H183" s="25">
        <v>0</v>
      </c>
      <c r="I183" s="25">
        <v>7896</v>
      </c>
      <c r="J183" s="26">
        <v>0.37807038544409866</v>
      </c>
      <c r="K183" s="4" t="s">
        <v>219</v>
      </c>
      <c r="L183" s="27">
        <v>3.540081446427858</v>
      </c>
      <c r="M183" s="27">
        <v>4.4801536146082226</v>
      </c>
      <c r="N183" s="27">
        <v>4.8788</v>
      </c>
      <c r="O183" s="27">
        <v>1.0889805171170761</v>
      </c>
      <c r="P183" s="27">
        <v>0.25</v>
      </c>
      <c r="Q183" s="28">
        <v>7.0555553436279297</v>
      </c>
      <c r="R183" s="28">
        <v>0.72222220897674561</v>
      </c>
      <c r="S183" s="28">
        <v>2.9831349849700928</v>
      </c>
      <c r="T183" s="28">
        <v>2.981919527053833</v>
      </c>
      <c r="U183" s="28">
        <v>2.9722223281860352</v>
      </c>
      <c r="V183" s="28">
        <v>3.3222222328186035</v>
      </c>
      <c r="W183" s="28">
        <v>3.2546296119689941</v>
      </c>
      <c r="X183" s="28">
        <v>3.1111111640930176</v>
      </c>
      <c r="Y183" s="29">
        <v>100</v>
      </c>
      <c r="Z183" s="29">
        <v>100</v>
      </c>
      <c r="AA183" s="29">
        <v>93</v>
      </c>
      <c r="AB183" s="29">
        <v>92</v>
      </c>
      <c r="AC183" s="29">
        <v>100</v>
      </c>
      <c r="AD183" s="29">
        <v>49</v>
      </c>
      <c r="AE183" s="27">
        <v>20</v>
      </c>
      <c r="AF183" s="27">
        <v>4.256502490884694</v>
      </c>
      <c r="AG183" s="27">
        <v>24.256502490884692</v>
      </c>
      <c r="AH183" s="27">
        <v>2.8108804644583611</v>
      </c>
      <c r="AI183" s="27">
        <v>3.2286518083778213</v>
      </c>
      <c r="AJ183" s="27">
        <v>0.74266529401801606</v>
      </c>
      <c r="AK183" s="27">
        <v>0.95603711876835451</v>
      </c>
      <c r="AL183" s="27">
        <v>1.6725844146892128</v>
      </c>
      <c r="AM183" s="27">
        <v>1.8622104108546047</v>
      </c>
      <c r="AN183" s="27">
        <v>1.9970014057229397</v>
      </c>
      <c r="AO183" s="27">
        <v>2.1385482415243438</v>
      </c>
      <c r="AP183" s="27">
        <v>15.408579158413655</v>
      </c>
      <c r="AQ183" s="27">
        <v>5</v>
      </c>
      <c r="AR183" s="27">
        <v>5</v>
      </c>
      <c r="AS183" s="27">
        <v>3.1043798219663361</v>
      </c>
      <c r="AT183" s="27">
        <v>0</v>
      </c>
      <c r="AU183" s="27">
        <v>5</v>
      </c>
      <c r="AV183" s="27">
        <v>0</v>
      </c>
      <c r="AW183" s="27">
        <v>18.104379821966337</v>
      </c>
      <c r="AX183" s="4">
        <v>5</v>
      </c>
      <c r="AY183" s="27">
        <v>62.769461471264677</v>
      </c>
      <c r="AZ183" s="30">
        <v>0</v>
      </c>
      <c r="BA183" s="5">
        <v>0</v>
      </c>
      <c r="BB183" s="4">
        <v>45</v>
      </c>
      <c r="BC183" s="4" t="s">
        <v>220</v>
      </c>
      <c r="BD183" s="4" t="s">
        <v>29</v>
      </c>
      <c r="BE183" s="27">
        <v>61.945772056885403</v>
      </c>
      <c r="BF183" s="28">
        <v>0.8236894143792739</v>
      </c>
      <c r="BG183" s="27">
        <v>0</v>
      </c>
      <c r="BH183" s="4">
        <v>0</v>
      </c>
      <c r="BI183" s="30">
        <v>0</v>
      </c>
      <c r="BJ183" s="5">
        <v>0</v>
      </c>
    </row>
    <row r="184" spans="1:62" ht="15">
      <c r="A184" s="1">
        <v>183</v>
      </c>
      <c r="B184" s="22">
        <v>740033100</v>
      </c>
      <c r="C184" s="23">
        <v>941101100</v>
      </c>
      <c r="D184" s="24" t="s">
        <v>238</v>
      </c>
      <c r="E184" s="4" t="s">
        <v>37</v>
      </c>
      <c r="F184" s="25">
        <v>16001</v>
      </c>
      <c r="G184" s="25">
        <v>7074</v>
      </c>
      <c r="H184" s="25">
        <v>66</v>
      </c>
      <c r="I184" s="25">
        <v>7140</v>
      </c>
      <c r="J184" s="26">
        <v>0.4462221111180551</v>
      </c>
      <c r="K184" s="4" t="s">
        <v>239</v>
      </c>
      <c r="L184" s="27">
        <v>3.0386354654186172</v>
      </c>
      <c r="M184" s="27">
        <v>3.8455481518959966</v>
      </c>
      <c r="N184" s="27">
        <v>4.2466999999999997</v>
      </c>
      <c r="O184" s="27">
        <v>1.1043159082291611</v>
      </c>
      <c r="P184" s="27">
        <v>0</v>
      </c>
      <c r="Q184" s="28">
        <v>8.0714282989501953</v>
      </c>
      <c r="R184" s="28">
        <v>0.92857140302658081</v>
      </c>
      <c r="S184" s="28">
        <v>3.3622448444366455</v>
      </c>
      <c r="T184" s="28">
        <v>3.5314712524414063</v>
      </c>
      <c r="U184" s="28">
        <v>3.269230842590332</v>
      </c>
      <c r="V184" s="28">
        <v>3.2272727489471436</v>
      </c>
      <c r="W184" s="28">
        <v>3.2380952835083008</v>
      </c>
      <c r="X184" s="28">
        <v>3.1666667461395264</v>
      </c>
      <c r="Y184" s="29">
        <v>100</v>
      </c>
      <c r="Z184" s="29">
        <v>89</v>
      </c>
      <c r="AA184" s="29">
        <v>88</v>
      </c>
      <c r="AB184" s="29">
        <v>100</v>
      </c>
      <c r="AC184" s="29">
        <v>100</v>
      </c>
      <c r="AD184" s="29">
        <v>96</v>
      </c>
      <c r="AE184" s="27">
        <v>20</v>
      </c>
      <c r="AF184" s="27">
        <v>0</v>
      </c>
      <c r="AG184" s="27">
        <v>20</v>
      </c>
      <c r="AH184" s="27">
        <v>4.2611306580176498</v>
      </c>
      <c r="AI184" s="27">
        <v>5.2873673869923499</v>
      </c>
      <c r="AJ184" s="27">
        <v>1.77427865422134</v>
      </c>
      <c r="AK184" s="27">
        <v>2.4065231952648691</v>
      </c>
      <c r="AL184" s="27">
        <v>2.3177270793456461</v>
      </c>
      <c r="AM184" s="27">
        <v>1.6667746667679142</v>
      </c>
      <c r="AN184" s="27">
        <v>1.9606455106976064</v>
      </c>
      <c r="AO184" s="27">
        <v>2.234265149218551</v>
      </c>
      <c r="AP184" s="27">
        <v>21.908712300525927</v>
      </c>
      <c r="AQ184" s="27">
        <v>5</v>
      </c>
      <c r="AR184" s="27">
        <v>0</v>
      </c>
      <c r="AS184" s="27">
        <v>1.750365409085147</v>
      </c>
      <c r="AT184" s="27">
        <v>5</v>
      </c>
      <c r="AU184" s="27">
        <v>5</v>
      </c>
      <c r="AV184" s="27">
        <v>3.704847934866736</v>
      </c>
      <c r="AW184" s="27">
        <v>20.455213343951883</v>
      </c>
      <c r="AX184" s="4">
        <v>0</v>
      </c>
      <c r="AY184" s="27">
        <v>62.36392564447781</v>
      </c>
      <c r="AZ184" s="30">
        <v>0</v>
      </c>
      <c r="BA184" s="5">
        <v>0</v>
      </c>
      <c r="BB184" s="4">
        <v>46</v>
      </c>
      <c r="BC184" s="4" t="s">
        <v>220</v>
      </c>
      <c r="BD184" s="4" t="s">
        <v>29</v>
      </c>
      <c r="BE184" s="27">
        <v>63.279040243932208</v>
      </c>
      <c r="BF184" s="28">
        <v>-0.9151145994543981</v>
      </c>
      <c r="BG184" s="27">
        <v>0</v>
      </c>
      <c r="BH184" s="4">
        <v>0</v>
      </c>
      <c r="BI184" s="30">
        <v>0</v>
      </c>
      <c r="BJ184" s="5">
        <v>0</v>
      </c>
    </row>
    <row r="185" spans="1:62" ht="15">
      <c r="A185" s="1">
        <v>184</v>
      </c>
      <c r="B185" s="22">
        <v>105700600</v>
      </c>
      <c r="C185" s="23">
        <v>105700600</v>
      </c>
      <c r="D185" s="24" t="s">
        <v>240</v>
      </c>
      <c r="E185" s="4" t="s">
        <v>45</v>
      </c>
      <c r="F185" s="25">
        <v>8238</v>
      </c>
      <c r="G185" s="25">
        <v>3509</v>
      </c>
      <c r="H185" s="25">
        <v>184</v>
      </c>
      <c r="I185" s="25">
        <v>3693</v>
      </c>
      <c r="J185" s="26">
        <v>0.44828841951930082</v>
      </c>
      <c r="K185" s="4" t="s">
        <v>219</v>
      </c>
      <c r="L185" s="27">
        <v>3.8906471208434712</v>
      </c>
      <c r="M185" s="27">
        <v>4.9238123544305763</v>
      </c>
      <c r="N185" s="27">
        <v>4.5885999999999996</v>
      </c>
      <c r="O185" s="27">
        <v>0.93192016057863303</v>
      </c>
      <c r="P185" s="27">
        <v>0</v>
      </c>
      <c r="Q185" s="28">
        <v>8.6153850555419922</v>
      </c>
      <c r="R185" s="28">
        <v>1</v>
      </c>
      <c r="S185" s="28">
        <v>3.6497251987457275</v>
      </c>
      <c r="T185" s="28">
        <v>3.5758657455444336</v>
      </c>
      <c r="U185" s="28">
        <v>3.230769157409668</v>
      </c>
      <c r="V185" s="28">
        <v>3.4166667461395264</v>
      </c>
      <c r="W185" s="28">
        <v>3.3589744567871094</v>
      </c>
      <c r="X185" s="28">
        <v>3.461538553237915</v>
      </c>
      <c r="Y185" s="29">
        <v>100</v>
      </c>
      <c r="Z185" s="29">
        <v>100</v>
      </c>
      <c r="AA185" s="29">
        <v>100</v>
      </c>
      <c r="AB185" s="29">
        <v>100</v>
      </c>
      <c r="AC185" s="29">
        <v>95.423299999999998</v>
      </c>
      <c r="AD185" s="29">
        <v>92.278899999999993</v>
      </c>
      <c r="AE185" s="27">
        <v>16.93650253473557</v>
      </c>
      <c r="AF185" s="27">
        <v>0</v>
      </c>
      <c r="AG185" s="27">
        <v>16.93650253473557</v>
      </c>
      <c r="AH185" s="27">
        <v>5.0376779490958743</v>
      </c>
      <c r="AI185" s="27">
        <v>6</v>
      </c>
      <c r="AJ185" s="27">
        <v>2.5565547330300982</v>
      </c>
      <c r="AK185" s="27">
        <v>2.5236979599763214</v>
      </c>
      <c r="AL185" s="27">
        <v>2.2341830970648759</v>
      </c>
      <c r="AM185" s="27">
        <v>2.0566067675611635</v>
      </c>
      <c r="AN185" s="27">
        <v>2.2264361985335706</v>
      </c>
      <c r="AO185" s="27">
        <v>2.7423008227181538</v>
      </c>
      <c r="AP185" s="27">
        <v>25.377457527980056</v>
      </c>
      <c r="AQ185" s="27">
        <v>5</v>
      </c>
      <c r="AR185" s="27">
        <v>5</v>
      </c>
      <c r="AS185" s="27">
        <v>5</v>
      </c>
      <c r="AT185" s="27">
        <v>5</v>
      </c>
      <c r="AU185" s="27">
        <v>2.4999955011318251</v>
      </c>
      <c r="AV185" s="27">
        <v>2.5000003474748866</v>
      </c>
      <c r="AW185" s="27">
        <v>24.999995848606712</v>
      </c>
      <c r="AX185" s="4">
        <v>0</v>
      </c>
      <c r="AY185" s="27">
        <v>67.313955911322338</v>
      </c>
      <c r="AZ185" s="30">
        <v>0</v>
      </c>
      <c r="BA185" s="5">
        <v>0</v>
      </c>
      <c r="BB185" s="4">
        <v>27</v>
      </c>
      <c r="BC185" s="4" t="s">
        <v>220</v>
      </c>
      <c r="BD185" s="4" t="s">
        <v>29</v>
      </c>
      <c r="BE185" s="27">
        <v>60.74294495232764</v>
      </c>
      <c r="BF185" s="28">
        <v>6.5710109589946981</v>
      </c>
      <c r="BG185" s="27">
        <v>0</v>
      </c>
      <c r="BH185" s="4">
        <v>0</v>
      </c>
      <c r="BI185" s="30">
        <v>0</v>
      </c>
      <c r="BJ185" s="5">
        <v>0</v>
      </c>
    </row>
    <row r="186" spans="1:62" ht="15">
      <c r="A186" s="1">
        <v>185</v>
      </c>
      <c r="B186" s="22">
        <v>32007200</v>
      </c>
      <c r="C186" s="23">
        <v>32007200</v>
      </c>
      <c r="D186" s="24" t="s">
        <v>241</v>
      </c>
      <c r="E186" s="4" t="s">
        <v>45</v>
      </c>
      <c r="F186" s="25">
        <v>12247</v>
      </c>
      <c r="G186" s="25">
        <v>3269</v>
      </c>
      <c r="H186" s="25">
        <v>30</v>
      </c>
      <c r="I186" s="25">
        <v>3299</v>
      </c>
      <c r="J186" s="26">
        <v>0.269372091124357</v>
      </c>
      <c r="K186" s="4" t="s">
        <v>225</v>
      </c>
      <c r="L186" s="27">
        <v>2.585050453047776</v>
      </c>
      <c r="M186" s="27">
        <v>3.2715131859050661</v>
      </c>
      <c r="N186" s="27">
        <v>5.0467000000000004</v>
      </c>
      <c r="O186" s="27">
        <v>1.5426194892758252</v>
      </c>
      <c r="P186" s="27">
        <v>0</v>
      </c>
      <c r="Q186" s="28">
        <v>8.8125</v>
      </c>
      <c r="R186" s="28">
        <v>0.875</v>
      </c>
      <c r="S186" s="28">
        <v>3.6774554252624512</v>
      </c>
      <c r="T186" s="28">
        <v>3.6275396347045898</v>
      </c>
      <c r="U186" s="28">
        <v>3.423076868057251</v>
      </c>
      <c r="V186" s="28">
        <v>3.644444465637207</v>
      </c>
      <c r="W186" s="28">
        <v>3.5</v>
      </c>
      <c r="X186" s="28">
        <v>3.5333333015441895</v>
      </c>
      <c r="Y186" s="29">
        <v>97</v>
      </c>
      <c r="Z186" s="29">
        <v>97</v>
      </c>
      <c r="AA186" s="29">
        <v>96</v>
      </c>
      <c r="AB186" s="29">
        <v>97</v>
      </c>
      <c r="AC186" s="29">
        <v>94</v>
      </c>
      <c r="AD186" s="29">
        <v>100</v>
      </c>
      <c r="AE186" s="27">
        <v>20</v>
      </c>
      <c r="AF186" s="27">
        <v>0</v>
      </c>
      <c r="AG186" s="27">
        <v>20</v>
      </c>
      <c r="AH186" s="27">
        <v>5.3190772961854611</v>
      </c>
      <c r="AI186" s="27">
        <v>4.7528933732366978</v>
      </c>
      <c r="AJ186" s="27">
        <v>2.6320127340337369</v>
      </c>
      <c r="AK186" s="27">
        <v>2.6600859527396423</v>
      </c>
      <c r="AL186" s="27">
        <v>2.6519014548365254</v>
      </c>
      <c r="AM186" s="27">
        <v>2.5254445777451893</v>
      </c>
      <c r="AN186" s="27">
        <v>2.5365249848502947</v>
      </c>
      <c r="AO186" s="27">
        <v>2.8659962470736682</v>
      </c>
      <c r="AP186" s="27">
        <v>25.943936620701216</v>
      </c>
      <c r="AQ186" s="27">
        <v>0</v>
      </c>
      <c r="AR186" s="27">
        <v>1.6550569328544422</v>
      </c>
      <c r="AS186" s="27">
        <v>3.916788469695049</v>
      </c>
      <c r="AT186" s="27">
        <v>0</v>
      </c>
      <c r="AU186" s="27">
        <v>1.7225234353990779</v>
      </c>
      <c r="AV186" s="27">
        <v>5</v>
      </c>
      <c r="AW186" s="27">
        <v>12.29436883794857</v>
      </c>
      <c r="AX186" s="4">
        <v>0</v>
      </c>
      <c r="AY186" s="27">
        <v>58.238305458649783</v>
      </c>
      <c r="AZ186" s="30">
        <v>0</v>
      </c>
      <c r="BA186" s="5">
        <v>0</v>
      </c>
      <c r="BB186" s="4">
        <v>65</v>
      </c>
      <c r="BC186" s="4" t="s">
        <v>220</v>
      </c>
      <c r="BD186" s="4" t="s">
        <v>29</v>
      </c>
      <c r="BE186" s="27">
        <v>58.568625045497484</v>
      </c>
      <c r="BF186" s="28">
        <v>-0.33031958684770046</v>
      </c>
      <c r="BG186" s="27">
        <v>0</v>
      </c>
      <c r="BH186" s="4">
        <v>0</v>
      </c>
      <c r="BI186" s="30">
        <v>0</v>
      </c>
      <c r="BJ186" s="5">
        <v>0</v>
      </c>
    </row>
    <row r="187" spans="1:62" ht="15">
      <c r="A187" s="1">
        <v>186</v>
      </c>
      <c r="B187" s="22">
        <v>852125500</v>
      </c>
      <c r="C187" s="23">
        <v>852125500</v>
      </c>
      <c r="D187" s="24" t="s">
        <v>242</v>
      </c>
      <c r="E187" s="4" t="s">
        <v>33</v>
      </c>
      <c r="F187" s="25">
        <v>30788</v>
      </c>
      <c r="G187" s="25">
        <v>5851</v>
      </c>
      <c r="H187" s="25">
        <v>17</v>
      </c>
      <c r="I187" s="25">
        <v>5868</v>
      </c>
      <c r="J187" s="26">
        <v>0.19059373781992983</v>
      </c>
      <c r="K187" s="4" t="s">
        <v>219</v>
      </c>
      <c r="L187" s="27">
        <v>3.1797829689101471</v>
      </c>
      <c r="M187" s="27">
        <v>4.0241775160872058</v>
      </c>
      <c r="N187" s="27">
        <v>4.5254000000000003</v>
      </c>
      <c r="O187" s="27">
        <v>1.1245527767870798</v>
      </c>
      <c r="P187" s="27">
        <v>0</v>
      </c>
      <c r="Q187" s="28">
        <v>8.8275861740112305</v>
      </c>
      <c r="R187" s="28">
        <v>0.93103450536727905</v>
      </c>
      <c r="S187" s="28">
        <v>3.6158332824707031</v>
      </c>
      <c r="T187" s="28">
        <v>3.6379630565643311</v>
      </c>
      <c r="U187" s="28">
        <v>3.6034483909606934</v>
      </c>
      <c r="V187" s="28">
        <v>3.7101449966430664</v>
      </c>
      <c r="W187" s="28">
        <v>3.5948276519775391</v>
      </c>
      <c r="X187" s="28">
        <v>3.5862069129943848</v>
      </c>
      <c r="Y187" s="29">
        <v>99</v>
      </c>
      <c r="Z187" s="29">
        <v>96</v>
      </c>
      <c r="AA187" s="29">
        <v>84</v>
      </c>
      <c r="AB187" s="29">
        <v>97</v>
      </c>
      <c r="AC187" s="29">
        <v>100</v>
      </c>
      <c r="AD187" s="29">
        <v>95</v>
      </c>
      <c r="AE187" s="27">
        <v>20</v>
      </c>
      <c r="AF187" s="27">
        <v>0</v>
      </c>
      <c r="AG187" s="27">
        <v>20</v>
      </c>
      <c r="AH187" s="27">
        <v>5.3406141691430795</v>
      </c>
      <c r="AI187" s="27">
        <v>5.3119413970041975</v>
      </c>
      <c r="AJ187" s="27">
        <v>2.4643298732456422</v>
      </c>
      <c r="AK187" s="27">
        <v>2.6875975182184719</v>
      </c>
      <c r="AL187" s="27">
        <v>3</v>
      </c>
      <c r="AM187" s="27">
        <v>2.6606768258888818</v>
      </c>
      <c r="AN187" s="27">
        <v>2.7450332510910442</v>
      </c>
      <c r="AO187" s="27">
        <v>2.957092378195127</v>
      </c>
      <c r="AP187" s="27">
        <v>27.167285412786445</v>
      </c>
      <c r="AQ187" s="27">
        <v>1.2725240738443562</v>
      </c>
      <c r="AR187" s="27">
        <v>0.54007591047258996</v>
      </c>
      <c r="AS187" s="27">
        <v>0.66715387878019616</v>
      </c>
      <c r="AT187" s="27">
        <v>0</v>
      </c>
      <c r="AU187" s="27">
        <v>5</v>
      </c>
      <c r="AV187" s="27">
        <v>3.38105991858342</v>
      </c>
      <c r="AW187" s="27">
        <v>10.860813781680562</v>
      </c>
      <c r="AX187" s="4">
        <v>0</v>
      </c>
      <c r="AY187" s="27">
        <v>58.028099194467003</v>
      </c>
      <c r="AZ187" s="30">
        <v>0</v>
      </c>
      <c r="BA187" s="5">
        <v>0</v>
      </c>
      <c r="BB187" s="4">
        <v>66</v>
      </c>
      <c r="BC187" s="4" t="s">
        <v>220</v>
      </c>
      <c r="BD187" s="4" t="s">
        <v>29</v>
      </c>
      <c r="BE187" s="27">
        <v>71.982126116363986</v>
      </c>
      <c r="BF187" s="28">
        <v>-13.954026921896983</v>
      </c>
      <c r="BG187" s="27">
        <v>0</v>
      </c>
      <c r="BH187" s="4">
        <v>0</v>
      </c>
      <c r="BI187" s="30">
        <v>0</v>
      </c>
      <c r="BJ187" s="5">
        <v>0</v>
      </c>
    </row>
    <row r="188" spans="1:62" ht="15">
      <c r="A188" s="1">
        <v>187</v>
      </c>
      <c r="B188" s="22">
        <v>800053100</v>
      </c>
      <c r="C188" s="23">
        <v>423958000</v>
      </c>
      <c r="D188" s="24" t="s">
        <v>243</v>
      </c>
      <c r="E188" s="4" t="s">
        <v>31</v>
      </c>
      <c r="F188" s="25">
        <v>35423</v>
      </c>
      <c r="G188" s="25">
        <v>27819</v>
      </c>
      <c r="H188" s="25">
        <v>666</v>
      </c>
      <c r="I188" s="25">
        <v>28485</v>
      </c>
      <c r="J188" s="26">
        <v>0.80413855404680579</v>
      </c>
      <c r="K188" s="4" t="s">
        <v>244</v>
      </c>
      <c r="L188" s="27">
        <v>3.4570421434926208</v>
      </c>
      <c r="M188" s="27">
        <v>4.3750631417392301</v>
      </c>
      <c r="N188" s="27">
        <v>3.3058000000000001</v>
      </c>
      <c r="O188" s="27">
        <v>0.75560052344429407</v>
      </c>
      <c r="P188" s="27">
        <v>0.3846</v>
      </c>
      <c r="Q188" s="28">
        <v>8.1111106872558594</v>
      </c>
      <c r="R188" s="28">
        <v>0.81481480598449707</v>
      </c>
      <c r="S188" s="28">
        <v>3.5025184154510498</v>
      </c>
      <c r="T188" s="28">
        <v>3.3318324089050293</v>
      </c>
      <c r="U188" s="28">
        <v>3.3478260040283203</v>
      </c>
      <c r="V188" s="28">
        <v>3.4749999046325684</v>
      </c>
      <c r="W188" s="28">
        <v>3.3397436141967773</v>
      </c>
      <c r="X188" s="28">
        <v>2.952380895614624</v>
      </c>
      <c r="Y188" s="29">
        <v>100</v>
      </c>
      <c r="Z188" s="29">
        <v>97</v>
      </c>
      <c r="AA188" s="29">
        <v>95</v>
      </c>
      <c r="AB188" s="29">
        <v>95</v>
      </c>
      <c r="AC188" s="29">
        <v>100</v>
      </c>
      <c r="AD188" s="29">
        <v>99</v>
      </c>
      <c r="AE188" s="27">
        <v>9.0023657032103408</v>
      </c>
      <c r="AF188" s="27">
        <v>6.8857293358427309</v>
      </c>
      <c r="AG188" s="27">
        <v>15.888095039053072</v>
      </c>
      <c r="AH188" s="27">
        <v>4.3177808434760543</v>
      </c>
      <c r="AI188" s="27">
        <v>4.1524345389185475</v>
      </c>
      <c r="AJ188" s="27">
        <v>2.1559835514390189</v>
      </c>
      <c r="AK188" s="27">
        <v>1.8795967031805096</v>
      </c>
      <c r="AL188" s="27">
        <v>2.488446400240889</v>
      </c>
      <c r="AM188" s="27">
        <v>2.1766746580875411</v>
      </c>
      <c r="AN188" s="27">
        <v>2.1841511734038894</v>
      </c>
      <c r="AO188" s="27">
        <v>1.8650713037162934</v>
      </c>
      <c r="AP188" s="27">
        <v>21.220139172462744</v>
      </c>
      <c r="AQ188" s="27">
        <v>5</v>
      </c>
      <c r="AR188" s="27">
        <v>1.6550569328544422</v>
      </c>
      <c r="AS188" s="27">
        <v>3.6459855871188114</v>
      </c>
      <c r="AT188" s="27">
        <v>0</v>
      </c>
      <c r="AU188" s="27">
        <v>5</v>
      </c>
      <c r="AV188" s="27">
        <v>4.6762119837166836</v>
      </c>
      <c r="AW188" s="27">
        <v>19.977254503689938</v>
      </c>
      <c r="AX188" s="4">
        <v>0</v>
      </c>
      <c r="AY188" s="27">
        <v>57.085488715205756</v>
      </c>
      <c r="AZ188" s="30">
        <v>0</v>
      </c>
      <c r="BA188" s="5">
        <v>0</v>
      </c>
      <c r="BB188" s="4">
        <v>69</v>
      </c>
      <c r="BC188" s="4" t="s">
        <v>220</v>
      </c>
      <c r="BD188" s="4" t="s">
        <v>29</v>
      </c>
      <c r="BE188" s="27">
        <v>53.950149954920782</v>
      </c>
      <c r="BF188" s="28">
        <v>3.1353387602849736</v>
      </c>
      <c r="BG188" s="27">
        <v>0</v>
      </c>
      <c r="BH188" s="4">
        <v>0</v>
      </c>
      <c r="BI188" s="30">
        <v>0</v>
      </c>
      <c r="BJ188" s="5">
        <v>0</v>
      </c>
    </row>
    <row r="189" spans="1:62" ht="15">
      <c r="A189" s="1">
        <v>188</v>
      </c>
      <c r="B189" s="22">
        <v>217287900</v>
      </c>
      <c r="C189" s="23">
        <v>217287900</v>
      </c>
      <c r="D189" s="24" t="s">
        <v>245</v>
      </c>
      <c r="E189" s="4" t="s">
        <v>31</v>
      </c>
      <c r="F189" s="25">
        <v>27573</v>
      </c>
      <c r="G189" s="25">
        <v>17108</v>
      </c>
      <c r="H189" s="25">
        <v>1067</v>
      </c>
      <c r="I189" s="25">
        <v>18175</v>
      </c>
      <c r="J189" s="26">
        <v>0.65915932252565912</v>
      </c>
      <c r="K189" s="4" t="s">
        <v>219</v>
      </c>
      <c r="L189" s="27">
        <v>3.7685620347884461</v>
      </c>
      <c r="M189" s="27">
        <v>4.7693074516885527</v>
      </c>
      <c r="N189" s="27">
        <v>4.3697999999999997</v>
      </c>
      <c r="O189" s="27">
        <v>0.91623365536077794</v>
      </c>
      <c r="P189" s="27">
        <v>0</v>
      </c>
      <c r="Q189" s="28">
        <v>8.2592592239379883</v>
      </c>
      <c r="R189" s="28">
        <v>0.81481480598449707</v>
      </c>
      <c r="S189" s="28">
        <v>3.4552910327911377</v>
      </c>
      <c r="T189" s="28">
        <v>3.4761183261871338</v>
      </c>
      <c r="U189" s="28">
        <v>3.2200000286102295</v>
      </c>
      <c r="V189" s="28">
        <v>3.5583333969116211</v>
      </c>
      <c r="W189" s="28">
        <v>3.4070513248443604</v>
      </c>
      <c r="X189" s="28">
        <v>2.75</v>
      </c>
      <c r="Y189" s="29">
        <v>99</v>
      </c>
      <c r="Z189" s="29">
        <v>98</v>
      </c>
      <c r="AA189" s="29">
        <v>89</v>
      </c>
      <c r="AB189" s="29">
        <v>97</v>
      </c>
      <c r="AC189" s="29">
        <v>96</v>
      </c>
      <c r="AD189" s="29">
        <v>98</v>
      </c>
      <c r="AE189" s="27">
        <v>16.230631760330162</v>
      </c>
      <c r="AF189" s="27">
        <v>0</v>
      </c>
      <c r="AG189" s="27">
        <v>16.230631760330162</v>
      </c>
      <c r="AH189" s="27">
        <v>4.5292762306434637</v>
      </c>
      <c r="AI189" s="27">
        <v>4.1524345389185475</v>
      </c>
      <c r="AJ189" s="27">
        <v>2.0274709377392464</v>
      </c>
      <c r="AK189" s="27">
        <v>2.2604247569995048</v>
      </c>
      <c r="AL189" s="27">
        <v>2.210791092752701</v>
      </c>
      <c r="AM189" s="27">
        <v>2.3482010572509866</v>
      </c>
      <c r="AN189" s="27">
        <v>2.3321482371199216</v>
      </c>
      <c r="AO189" s="27">
        <v>1.5163885468981013</v>
      </c>
      <c r="AP189" s="27">
        <v>21.377135398322473</v>
      </c>
      <c r="AQ189" s="27">
        <v>1.2725240738443562</v>
      </c>
      <c r="AR189" s="27">
        <v>2.7700379552362948</v>
      </c>
      <c r="AS189" s="27">
        <v>2.0211682916613851</v>
      </c>
      <c r="AT189" s="27">
        <v>0</v>
      </c>
      <c r="AU189" s="27">
        <v>2.8150156235993853</v>
      </c>
      <c r="AV189" s="27">
        <v>4.352423967433368</v>
      </c>
      <c r="AW189" s="27">
        <v>13.231169911774789</v>
      </c>
      <c r="AX189" s="4">
        <v>5</v>
      </c>
      <c r="AY189" s="27">
        <v>55.83893707042742</v>
      </c>
      <c r="AZ189" s="30">
        <v>0</v>
      </c>
      <c r="BA189" s="5">
        <v>0</v>
      </c>
      <c r="BB189" s="4">
        <v>75</v>
      </c>
      <c r="BC189" s="4" t="s">
        <v>220</v>
      </c>
      <c r="BD189" s="4" t="s">
        <v>29</v>
      </c>
      <c r="BE189" s="27">
        <v>63.999382453059745</v>
      </c>
      <c r="BF189" s="28">
        <v>-8.1604453826323251</v>
      </c>
      <c r="BG189" s="27">
        <v>0</v>
      </c>
      <c r="BH189" s="4">
        <v>0</v>
      </c>
      <c r="BI189" s="30">
        <v>0</v>
      </c>
      <c r="BJ189" s="5">
        <v>0</v>
      </c>
    </row>
    <row r="190" spans="1:62">
      <c r="A190" s="1">
        <v>189</v>
      </c>
      <c r="B190" s="31">
        <v>155757200</v>
      </c>
      <c r="C190" s="4">
        <v>155757200</v>
      </c>
      <c r="D190" s="4" t="s">
        <v>246</v>
      </c>
      <c r="E190" s="4" t="s">
        <v>37</v>
      </c>
      <c r="F190" s="25">
        <v>45124</v>
      </c>
      <c r="G190" s="25">
        <v>23140</v>
      </c>
      <c r="H190" s="25">
        <v>817</v>
      </c>
      <c r="I190" s="25">
        <v>23957</v>
      </c>
      <c r="J190" s="26">
        <v>0.53091481251662087</v>
      </c>
      <c r="K190" s="4" t="s">
        <v>219</v>
      </c>
      <c r="L190" s="27">
        <v>3.6711913858159679</v>
      </c>
      <c r="M190" s="27">
        <v>4.6460799295107842</v>
      </c>
      <c r="N190" s="27">
        <v>4.1348000000000003</v>
      </c>
      <c r="O190" s="27">
        <v>0.88995455582602945</v>
      </c>
      <c r="P190" s="27">
        <v>0</v>
      </c>
      <c r="Q190" s="28">
        <v>8.2894735336303711</v>
      </c>
      <c r="R190" s="28">
        <v>0.86486488580703735</v>
      </c>
      <c r="S190" s="28">
        <v>3.4583332538604736</v>
      </c>
      <c r="T190" s="28">
        <v>3.4929592609405518</v>
      </c>
      <c r="U190" s="28">
        <v>3.2714285850524902</v>
      </c>
      <c r="V190" s="28">
        <v>3.5178570747375488</v>
      </c>
      <c r="W190" s="28">
        <v>3.4013156890869141</v>
      </c>
      <c r="X190" s="28">
        <v>2.9545454978942871</v>
      </c>
      <c r="Y190" s="29">
        <v>99</v>
      </c>
      <c r="Z190" s="29">
        <v>98</v>
      </c>
      <c r="AA190" s="29">
        <v>93</v>
      </c>
      <c r="AB190" s="29">
        <v>98</v>
      </c>
      <c r="AC190" s="29">
        <v>98</v>
      </c>
      <c r="AD190" s="29">
        <v>81</v>
      </c>
      <c r="AE190" s="27">
        <v>15.048109070817668</v>
      </c>
      <c r="AF190" s="27">
        <v>0</v>
      </c>
      <c r="AG190" s="27">
        <v>15.048109070817668</v>
      </c>
      <c r="AH190" s="27">
        <v>4.5724098806240736</v>
      </c>
      <c r="AI190" s="27">
        <v>4.6517768286523253</v>
      </c>
      <c r="AJ190" s="27">
        <v>2.0357492660956629</v>
      </c>
      <c r="AK190" s="27">
        <v>2.3048746972809071</v>
      </c>
      <c r="AL190" s="27">
        <v>2.3225008732252905</v>
      </c>
      <c r="AM190" s="27">
        <v>2.2648881226310209</v>
      </c>
      <c r="AN190" s="27">
        <v>2.3195366471181273</v>
      </c>
      <c r="AO190" s="27">
        <v>1.8688007045967256</v>
      </c>
      <c r="AP190" s="27">
        <v>22.340537020224136</v>
      </c>
      <c r="AQ190" s="27">
        <v>1.2725240738443562</v>
      </c>
      <c r="AR190" s="27">
        <v>2.7700379552362948</v>
      </c>
      <c r="AS190" s="27">
        <v>3.1043798219663361</v>
      </c>
      <c r="AT190" s="27">
        <v>1.5938954284864513</v>
      </c>
      <c r="AU190" s="27">
        <v>3.9075078117996926</v>
      </c>
      <c r="AV190" s="27">
        <v>0</v>
      </c>
      <c r="AW190" s="27">
        <v>12.648345091333132</v>
      </c>
      <c r="AX190" s="4">
        <v>5</v>
      </c>
      <c r="AY190" s="27">
        <v>55.03699118237494</v>
      </c>
      <c r="AZ190" s="30">
        <v>0</v>
      </c>
      <c r="BA190" s="5">
        <v>0</v>
      </c>
      <c r="BB190" s="4">
        <v>80</v>
      </c>
      <c r="BC190" s="4" t="s">
        <v>220</v>
      </c>
      <c r="BD190" s="4" t="s">
        <v>29</v>
      </c>
      <c r="BE190" s="27">
        <v>69.320908821743757</v>
      </c>
      <c r="BF190" s="28">
        <v>-14.283917639368816</v>
      </c>
      <c r="BG190" s="27">
        <v>0</v>
      </c>
      <c r="BH190" s="4">
        <v>0</v>
      </c>
      <c r="BI190" s="30">
        <v>0</v>
      </c>
      <c r="BJ190" s="5">
        <v>0</v>
      </c>
    </row>
    <row r="191" spans="1:62" ht="15">
      <c r="A191" s="1">
        <v>190</v>
      </c>
      <c r="B191" s="22">
        <v>889684400</v>
      </c>
      <c r="C191" s="23">
        <v>413519900</v>
      </c>
      <c r="D191" s="24" t="s">
        <v>247</v>
      </c>
      <c r="E191" s="4" t="s">
        <v>45</v>
      </c>
      <c r="F191" s="25">
        <v>21122</v>
      </c>
      <c r="G191" s="25">
        <v>13767</v>
      </c>
      <c r="H191" s="25">
        <v>1045</v>
      </c>
      <c r="I191" s="25">
        <v>14812</v>
      </c>
      <c r="J191" s="26">
        <v>0.70125935044029919</v>
      </c>
      <c r="K191" s="4" t="s">
        <v>244</v>
      </c>
      <c r="L191" s="27">
        <v>2.9853051284356922</v>
      </c>
      <c r="M191" s="27">
        <v>3.778055890596919</v>
      </c>
      <c r="N191" s="27">
        <v>2.5339</v>
      </c>
      <c r="O191" s="27">
        <v>0.67068886045506682</v>
      </c>
      <c r="P191" s="27">
        <v>0.82720000000000005</v>
      </c>
      <c r="Q191" s="28">
        <v>6.1111111640930176</v>
      </c>
      <c r="R191" s="28">
        <v>0.5</v>
      </c>
      <c r="S191" s="28">
        <v>3.0787036418914795</v>
      </c>
      <c r="T191" s="28">
        <v>3.0683391094207764</v>
      </c>
      <c r="U191" s="28">
        <v>2.5</v>
      </c>
      <c r="V191" s="28">
        <v>3</v>
      </c>
      <c r="W191" s="28">
        <v>2.875</v>
      </c>
      <c r="X191" s="28">
        <v>2.2045454978942871</v>
      </c>
      <c r="Y191" s="29">
        <v>98</v>
      </c>
      <c r="Z191" s="29">
        <v>98</v>
      </c>
      <c r="AA191" s="29">
        <v>90</v>
      </c>
      <c r="AB191" s="29">
        <v>100</v>
      </c>
      <c r="AC191" s="29">
        <v>99</v>
      </c>
      <c r="AD191" s="29">
        <v>98</v>
      </c>
      <c r="AE191" s="27">
        <v>5.1814597411841756</v>
      </c>
      <c r="AF191" s="27">
        <v>15</v>
      </c>
      <c r="AG191" s="27">
        <v>20.181459741184177</v>
      </c>
      <c r="AH191" s="27">
        <v>1.4626012854522172</v>
      </c>
      <c r="AI191" s="27">
        <v>1.0115734929467908</v>
      </c>
      <c r="AJ191" s="27">
        <v>1.0027215833361487</v>
      </c>
      <c r="AK191" s="27">
        <v>1.1841328469211343</v>
      </c>
      <c r="AL191" s="27">
        <v>0.64685364825904901</v>
      </c>
      <c r="AM191" s="27">
        <v>1.198976243964021</v>
      </c>
      <c r="AN191" s="27">
        <v>1.1622669105141741</v>
      </c>
      <c r="AO191" s="27">
        <v>0.5766230668832415</v>
      </c>
      <c r="AP191" s="27">
        <v>8.2457490782767753</v>
      </c>
      <c r="AQ191" s="27">
        <v>0</v>
      </c>
      <c r="AR191" s="27">
        <v>2.7700379552362948</v>
      </c>
      <c r="AS191" s="27">
        <v>2.2919711742376228</v>
      </c>
      <c r="AT191" s="27">
        <v>5</v>
      </c>
      <c r="AU191" s="27">
        <v>4.4537539058998465</v>
      </c>
      <c r="AV191" s="27">
        <v>4.352423967433368</v>
      </c>
      <c r="AW191" s="27">
        <v>18.868187002807133</v>
      </c>
      <c r="AX191" s="4">
        <v>5</v>
      </c>
      <c r="AY191" s="27">
        <v>52.295395822268084</v>
      </c>
      <c r="AZ191" s="30">
        <v>0</v>
      </c>
      <c r="BA191" s="5">
        <v>0</v>
      </c>
      <c r="BB191" s="4">
        <v>96</v>
      </c>
      <c r="BC191" s="4" t="s">
        <v>220</v>
      </c>
      <c r="BD191" s="4" t="s">
        <v>29</v>
      </c>
      <c r="BE191" s="27">
        <v>50.645939241802054</v>
      </c>
      <c r="BF191" s="28">
        <v>1.6494565804660297</v>
      </c>
      <c r="BG191" s="27">
        <v>0</v>
      </c>
      <c r="BH191" s="4">
        <v>0</v>
      </c>
      <c r="BI191" s="30">
        <v>0</v>
      </c>
      <c r="BJ191" s="5">
        <v>0</v>
      </c>
    </row>
    <row r="192" spans="1:62" ht="15">
      <c r="A192" s="1">
        <v>191</v>
      </c>
      <c r="B192" s="22">
        <v>34397800</v>
      </c>
      <c r="C192" s="23">
        <v>34397800</v>
      </c>
      <c r="D192" s="24" t="s">
        <v>248</v>
      </c>
      <c r="E192" s="4" t="s">
        <v>45</v>
      </c>
      <c r="F192" s="25">
        <v>34308</v>
      </c>
      <c r="G192" s="25">
        <v>10772</v>
      </c>
      <c r="H192" s="25">
        <v>0</v>
      </c>
      <c r="I192" s="25">
        <v>10772</v>
      </c>
      <c r="J192" s="26">
        <v>0.31397924682289846</v>
      </c>
      <c r="K192" s="4" t="s">
        <v>219</v>
      </c>
      <c r="L192" s="27">
        <v>3.0380891463107536</v>
      </c>
      <c r="M192" s="27">
        <v>3.8448567572027206</v>
      </c>
      <c r="N192" s="27">
        <v>4.7652999999999999</v>
      </c>
      <c r="O192" s="27">
        <v>1.2393959777754988</v>
      </c>
      <c r="P192" s="27">
        <v>0</v>
      </c>
      <c r="Q192" s="28">
        <v>8.4615383148193359</v>
      </c>
      <c r="R192" s="28">
        <v>0.92307692766189575</v>
      </c>
      <c r="S192" s="28">
        <v>3.4189560413360596</v>
      </c>
      <c r="T192" s="28">
        <v>3.4602017402648926</v>
      </c>
      <c r="U192" s="28">
        <v>3.0869565010070801</v>
      </c>
      <c r="V192" s="28">
        <v>3.5196077823638916</v>
      </c>
      <c r="W192" s="28">
        <v>3.4871795177459717</v>
      </c>
      <c r="X192" s="28">
        <v>2.8478260040283203</v>
      </c>
      <c r="Y192" s="29">
        <v>98</v>
      </c>
      <c r="Z192" s="29">
        <v>96</v>
      </c>
      <c r="AA192" s="29">
        <v>92</v>
      </c>
      <c r="AB192" s="29">
        <v>97</v>
      </c>
      <c r="AC192" s="29">
        <v>99</v>
      </c>
      <c r="AD192" s="29">
        <v>88</v>
      </c>
      <c r="AE192" s="27">
        <v>20</v>
      </c>
      <c r="AF192" s="27">
        <v>0</v>
      </c>
      <c r="AG192" s="27">
        <v>20</v>
      </c>
      <c r="AH192" s="27">
        <v>4.8180478621420209</v>
      </c>
      <c r="AI192" s="27">
        <v>5.2325498138892588</v>
      </c>
      <c r="AJ192" s="27">
        <v>1.9285981131688814</v>
      </c>
      <c r="AK192" s="27">
        <v>2.2184145417658265</v>
      </c>
      <c r="AL192" s="27">
        <v>1.9218025562276151</v>
      </c>
      <c r="AM192" s="27">
        <v>2.2684916266594968</v>
      </c>
      <c r="AN192" s="27">
        <v>2.5083351428431246</v>
      </c>
      <c r="AO192" s="27">
        <v>1.6849333132877877</v>
      </c>
      <c r="AP192" s="27">
        <v>22.58117296998401</v>
      </c>
      <c r="AQ192" s="27">
        <v>0</v>
      </c>
      <c r="AR192" s="27">
        <v>0.54007591047258996</v>
      </c>
      <c r="AS192" s="27">
        <v>2.833576939390098</v>
      </c>
      <c r="AT192" s="27">
        <v>0</v>
      </c>
      <c r="AU192" s="27">
        <v>4.4537539058998465</v>
      </c>
      <c r="AV192" s="27">
        <v>1.1145438046002081</v>
      </c>
      <c r="AW192" s="27">
        <v>8.9419505603627432</v>
      </c>
      <c r="AX192" s="4">
        <v>0</v>
      </c>
      <c r="AY192" s="27">
        <v>51.523123530346751</v>
      </c>
      <c r="AZ192" s="30">
        <v>0</v>
      </c>
      <c r="BA192" s="5">
        <v>0</v>
      </c>
      <c r="BB192" s="4">
        <v>100</v>
      </c>
      <c r="BC192" s="4" t="s">
        <v>220</v>
      </c>
      <c r="BD192" s="4" t="s">
        <v>29</v>
      </c>
      <c r="BE192" s="27">
        <v>61.863640230934593</v>
      </c>
      <c r="BF192" s="28">
        <v>-10.340516700587841</v>
      </c>
      <c r="BG192" s="27">
        <v>0</v>
      </c>
      <c r="BH192" s="4">
        <v>0</v>
      </c>
      <c r="BI192" s="30">
        <v>0</v>
      </c>
      <c r="BJ192" s="5">
        <v>0</v>
      </c>
    </row>
    <row r="193" spans="1:64" ht="15">
      <c r="A193" s="1">
        <v>192</v>
      </c>
      <c r="B193" s="22">
        <v>217447200</v>
      </c>
      <c r="C193" s="23">
        <v>217447200</v>
      </c>
      <c r="D193" s="24" t="s">
        <v>249</v>
      </c>
      <c r="E193" s="4" t="s">
        <v>31</v>
      </c>
      <c r="F193" s="25">
        <v>26438</v>
      </c>
      <c r="G193" s="25">
        <v>9098</v>
      </c>
      <c r="H193" s="25">
        <v>151</v>
      </c>
      <c r="I193" s="25">
        <v>9249</v>
      </c>
      <c r="J193" s="26">
        <v>0.34983735532188515</v>
      </c>
      <c r="K193" s="4" t="s">
        <v>219</v>
      </c>
      <c r="L193" s="27">
        <v>3.1635944854448543</v>
      </c>
      <c r="M193" s="27">
        <v>4.0036901646492211</v>
      </c>
      <c r="N193" s="27">
        <v>4.3444000000000003</v>
      </c>
      <c r="O193" s="27">
        <v>1.0850989515520191</v>
      </c>
      <c r="P193" s="27">
        <v>0</v>
      </c>
      <c r="Q193" s="28">
        <v>8.6896553039550781</v>
      </c>
      <c r="R193" s="28">
        <v>0.86666667461395264</v>
      </c>
      <c r="S193" s="28">
        <v>3.6244046688079834</v>
      </c>
      <c r="T193" s="28">
        <v>3.5726509094238281</v>
      </c>
      <c r="U193" s="28">
        <v>3.5185184478759766</v>
      </c>
      <c r="V193" s="28">
        <v>3.6728394031524658</v>
      </c>
      <c r="W193" s="28">
        <v>3.625</v>
      </c>
      <c r="X193" s="28">
        <v>3.2037036418914795</v>
      </c>
      <c r="Y193" s="29">
        <v>98</v>
      </c>
      <c r="Z193" s="29">
        <v>93</v>
      </c>
      <c r="AA193" s="29">
        <v>96</v>
      </c>
      <c r="AB193" s="29">
        <v>98</v>
      </c>
      <c r="AC193" s="29">
        <v>85</v>
      </c>
      <c r="AD193" s="29">
        <v>73</v>
      </c>
      <c r="AE193" s="27">
        <v>20</v>
      </c>
      <c r="AF193" s="27">
        <v>0</v>
      </c>
      <c r="AG193" s="27">
        <v>20</v>
      </c>
      <c r="AH193" s="27">
        <v>5.1437054218939915</v>
      </c>
      <c r="AI193" s="27">
        <v>4.669753010741382</v>
      </c>
      <c r="AJ193" s="27">
        <v>2.4876538687583007</v>
      </c>
      <c r="AK193" s="27">
        <v>2.515212725892364</v>
      </c>
      <c r="AL193" s="27">
        <v>2.8592134749877616</v>
      </c>
      <c r="AM193" s="27">
        <v>2.5838902429064898</v>
      </c>
      <c r="AN193" s="27">
        <v>2.8113765997175189</v>
      </c>
      <c r="AO193" s="27">
        <v>2.2980761471665501</v>
      </c>
      <c r="AP193" s="27">
        <v>25.368881492064357</v>
      </c>
      <c r="AQ193" s="27">
        <v>0</v>
      </c>
      <c r="AR193" s="27">
        <v>0</v>
      </c>
      <c r="AS193" s="27">
        <v>3.916788469695049</v>
      </c>
      <c r="AT193" s="27">
        <v>1.5938954284864513</v>
      </c>
      <c r="AU193" s="27">
        <v>0</v>
      </c>
      <c r="AV193" s="27">
        <v>0</v>
      </c>
      <c r="AW193" s="27">
        <v>5.5106838981815001</v>
      </c>
      <c r="AX193" s="4">
        <v>0</v>
      </c>
      <c r="AY193" s="27">
        <v>50.879565390245858</v>
      </c>
      <c r="AZ193" s="30">
        <v>0</v>
      </c>
      <c r="BA193" s="5">
        <v>0</v>
      </c>
      <c r="BB193" s="4">
        <v>102</v>
      </c>
      <c r="BC193" s="4" t="s">
        <v>220</v>
      </c>
      <c r="BD193" s="4" t="s">
        <v>29</v>
      </c>
      <c r="BE193" s="27">
        <v>64.680972394853228</v>
      </c>
      <c r="BF193" s="28">
        <v>-13.80140700460737</v>
      </c>
      <c r="BG193" s="27">
        <v>0</v>
      </c>
      <c r="BH193" s="4">
        <v>0</v>
      </c>
      <c r="BI193" s="30">
        <v>0</v>
      </c>
      <c r="BJ193" s="5">
        <v>0</v>
      </c>
    </row>
    <row r="194" spans="1:64">
      <c r="A194" s="1">
        <v>193</v>
      </c>
      <c r="B194" s="31">
        <v>411115000</v>
      </c>
      <c r="C194" s="4">
        <v>411115000</v>
      </c>
      <c r="D194" s="4" t="s">
        <v>250</v>
      </c>
      <c r="E194" s="4" t="s">
        <v>35</v>
      </c>
      <c r="F194" s="25">
        <v>86988</v>
      </c>
      <c r="G194" s="25">
        <v>39420</v>
      </c>
      <c r="H194" s="25">
        <v>118</v>
      </c>
      <c r="I194" s="25">
        <v>39538</v>
      </c>
      <c r="J194" s="26">
        <v>0.45452246286844161</v>
      </c>
      <c r="K194" s="4" t="s">
        <v>244</v>
      </c>
      <c r="L194" s="27">
        <v>3.3943069451309933</v>
      </c>
      <c r="M194" s="27">
        <v>4.2956685487174742</v>
      </c>
      <c r="N194" s="27">
        <v>3.0987</v>
      </c>
      <c r="O194" s="27">
        <v>0.72135453768311708</v>
      </c>
      <c r="P194" s="27">
        <v>0.56759999999999999</v>
      </c>
      <c r="Q194" s="28">
        <v>5.75</v>
      </c>
      <c r="R194" s="28">
        <v>0.43243244290351868</v>
      </c>
      <c r="S194" s="28">
        <v>3.0597789287567139</v>
      </c>
      <c r="T194" s="28">
        <v>2.9451963901519775</v>
      </c>
      <c r="U194" s="28">
        <v>2.6124999523162842</v>
      </c>
      <c r="V194" s="28">
        <v>2.8817205429077148</v>
      </c>
      <c r="W194" s="28">
        <v>2.5360360145568848</v>
      </c>
      <c r="X194" s="28">
        <v>2.346153736114502</v>
      </c>
      <c r="Y194" s="29">
        <v>100</v>
      </c>
      <c r="Z194" s="29">
        <v>99</v>
      </c>
      <c r="AA194" s="29">
        <v>92</v>
      </c>
      <c r="AB194" s="29">
        <v>100</v>
      </c>
      <c r="AC194" s="29">
        <v>99</v>
      </c>
      <c r="AD194" s="29">
        <v>100</v>
      </c>
      <c r="AE194" s="27">
        <v>7.4613442867890729</v>
      </c>
      <c r="AF194" s="27">
        <v>10.460383961602915</v>
      </c>
      <c r="AG194" s="27">
        <v>17.921728248391986</v>
      </c>
      <c r="AH194" s="27">
        <v>0.94708255559668642</v>
      </c>
      <c r="AI194" s="27">
        <v>0.33746190727295361</v>
      </c>
      <c r="AJ194" s="27">
        <v>0.95122467176726877</v>
      </c>
      <c r="AK194" s="27">
        <v>0.85911012117981922</v>
      </c>
      <c r="AL194" s="27">
        <v>0.89121876067550065</v>
      </c>
      <c r="AM194" s="27">
        <v>0.95552011587917085</v>
      </c>
      <c r="AN194" s="27">
        <v>0.41694852026721024</v>
      </c>
      <c r="AO194" s="27">
        <v>0.82060039854212885</v>
      </c>
      <c r="AP194" s="27">
        <v>6.1791670511807393</v>
      </c>
      <c r="AQ194" s="27">
        <v>5</v>
      </c>
      <c r="AR194" s="27">
        <v>3.8850189776181479</v>
      </c>
      <c r="AS194" s="27">
        <v>2.833576939390098</v>
      </c>
      <c r="AT194" s="27">
        <v>5</v>
      </c>
      <c r="AU194" s="27">
        <v>4.4537539058998465</v>
      </c>
      <c r="AV194" s="27">
        <v>5</v>
      </c>
      <c r="AW194" s="27">
        <v>26.172349822908096</v>
      </c>
      <c r="AX194" s="4">
        <v>0</v>
      </c>
      <c r="AY194" s="27">
        <v>50.273245122480823</v>
      </c>
      <c r="AZ194" s="30">
        <v>0</v>
      </c>
      <c r="BA194" s="5">
        <v>0</v>
      </c>
      <c r="BB194" s="4">
        <v>109</v>
      </c>
      <c r="BC194" s="4" t="s">
        <v>220</v>
      </c>
      <c r="BD194" s="4" t="s">
        <v>29</v>
      </c>
      <c r="BE194" s="27">
        <v>54.264770305553519</v>
      </c>
      <c r="BF194" s="28">
        <v>-3.9915251830726959</v>
      </c>
      <c r="BG194" s="27">
        <v>0</v>
      </c>
      <c r="BH194" s="4">
        <v>0</v>
      </c>
      <c r="BI194" s="30">
        <v>0</v>
      </c>
      <c r="BJ194" s="5">
        <v>0</v>
      </c>
    </row>
    <row r="195" spans="1:64" ht="15">
      <c r="A195" s="1">
        <v>194</v>
      </c>
      <c r="B195" s="22">
        <v>556124800</v>
      </c>
      <c r="C195" s="23">
        <v>32087100</v>
      </c>
      <c r="D195" s="24" t="s">
        <v>251</v>
      </c>
      <c r="E195" s="4" t="s">
        <v>45</v>
      </c>
      <c r="F195" s="25">
        <v>34927</v>
      </c>
      <c r="G195" s="25">
        <v>23115</v>
      </c>
      <c r="H195" s="25">
        <v>2407</v>
      </c>
      <c r="I195" s="25">
        <v>25522</v>
      </c>
      <c r="J195" s="26">
        <v>0.73072408165602543</v>
      </c>
      <c r="K195" s="4" t="s">
        <v>219</v>
      </c>
      <c r="L195" s="27">
        <v>3.6406077308281808</v>
      </c>
      <c r="M195" s="27">
        <v>4.6073747543573358</v>
      </c>
      <c r="N195" s="27">
        <v>4.3273000000000001</v>
      </c>
      <c r="O195" s="27">
        <v>0.93921164018784009</v>
      </c>
      <c r="P195" s="27">
        <v>0</v>
      </c>
      <c r="Q195" s="28">
        <v>7.5</v>
      </c>
      <c r="R195" s="28">
        <v>0.79166668653488159</v>
      </c>
      <c r="S195" s="28">
        <v>3.2630951404571533</v>
      </c>
      <c r="T195" s="28">
        <v>3.2987527847290039</v>
      </c>
      <c r="U195" s="28">
        <v>2.7916667461395264</v>
      </c>
      <c r="V195" s="28">
        <v>3.0250000953674316</v>
      </c>
      <c r="W195" s="28">
        <v>3.125</v>
      </c>
      <c r="X195" s="28">
        <v>2.4761905670166016</v>
      </c>
      <c r="Y195" s="29">
        <v>100</v>
      </c>
      <c r="Z195" s="29">
        <v>91</v>
      </c>
      <c r="AA195" s="29">
        <v>89</v>
      </c>
      <c r="AB195" s="29">
        <v>99</v>
      </c>
      <c r="AC195" s="29">
        <v>94</v>
      </c>
      <c r="AD195" s="29">
        <v>99</v>
      </c>
      <c r="AE195" s="27">
        <v>17.264608909408107</v>
      </c>
      <c r="AF195" s="27">
        <v>0</v>
      </c>
      <c r="AG195" s="27">
        <v>17.264608909408107</v>
      </c>
      <c r="AH195" s="27">
        <v>3.4453652645045576</v>
      </c>
      <c r="AI195" s="27">
        <v>3.921489153616756</v>
      </c>
      <c r="AJ195" s="27">
        <v>1.5044778122454194</v>
      </c>
      <c r="AK195" s="27">
        <v>1.7922863881246829</v>
      </c>
      <c r="AL195" s="27">
        <v>1.2803932697528206</v>
      </c>
      <c r="AM195" s="27">
        <v>1.2504342618610602</v>
      </c>
      <c r="AN195" s="27">
        <v>1.711970140248622</v>
      </c>
      <c r="AO195" s="27">
        <v>1.0446413118365594</v>
      </c>
      <c r="AP195" s="27">
        <v>15.951057602190478</v>
      </c>
      <c r="AQ195" s="27">
        <v>5</v>
      </c>
      <c r="AR195" s="27">
        <v>0</v>
      </c>
      <c r="AS195" s="27">
        <v>2.0211682916613851</v>
      </c>
      <c r="AT195" s="27">
        <v>3.2969477142432257</v>
      </c>
      <c r="AU195" s="27">
        <v>1.7225234353990779</v>
      </c>
      <c r="AV195" s="27">
        <v>4.6762119837166836</v>
      </c>
      <c r="AW195" s="27">
        <v>16.716851425020373</v>
      </c>
      <c r="AX195" s="4">
        <v>0</v>
      </c>
      <c r="AY195" s="27">
        <v>49.932517936618957</v>
      </c>
      <c r="AZ195" s="30">
        <v>0</v>
      </c>
      <c r="BA195" s="5">
        <v>0</v>
      </c>
      <c r="BB195" s="4">
        <v>111</v>
      </c>
      <c r="BC195" s="4" t="s">
        <v>220</v>
      </c>
      <c r="BD195" s="4" t="s">
        <v>29</v>
      </c>
      <c r="BE195" s="27">
        <v>44.493279945193613</v>
      </c>
      <c r="BF195" s="28">
        <v>5.4392379914253439</v>
      </c>
      <c r="BG195" s="27">
        <v>0</v>
      </c>
      <c r="BH195" s="4">
        <v>0</v>
      </c>
      <c r="BI195" s="30">
        <v>0</v>
      </c>
      <c r="BJ195" s="5">
        <v>0</v>
      </c>
    </row>
    <row r="196" spans="1:64" ht="15">
      <c r="A196" s="1">
        <v>195</v>
      </c>
      <c r="B196" s="22">
        <v>189541900</v>
      </c>
      <c r="C196" s="23">
        <v>189541900</v>
      </c>
      <c r="D196" s="24" t="s">
        <v>252</v>
      </c>
      <c r="E196" s="4" t="s">
        <v>45</v>
      </c>
      <c r="F196" s="25">
        <v>37320</v>
      </c>
      <c r="G196" s="25">
        <v>6862</v>
      </c>
      <c r="H196" s="25">
        <v>0</v>
      </c>
      <c r="I196" s="25">
        <v>6862</v>
      </c>
      <c r="J196" s="26">
        <v>0.18386923901393354</v>
      </c>
      <c r="K196" s="4" t="s">
        <v>219</v>
      </c>
      <c r="L196" s="27">
        <v>3.0073609613266079</v>
      </c>
      <c r="M196" s="27">
        <v>3.8059686719678503</v>
      </c>
      <c r="N196" s="27">
        <v>4.1497999999999999</v>
      </c>
      <c r="O196" s="27">
        <v>1.0903400310582099</v>
      </c>
      <c r="P196" s="27">
        <v>0</v>
      </c>
      <c r="Q196" s="28">
        <v>7.8571429252624512</v>
      </c>
      <c r="R196" s="28">
        <v>0.75</v>
      </c>
      <c r="S196" s="28">
        <v>3.4032187461853027</v>
      </c>
      <c r="T196" s="28">
        <v>3.3470520973205566</v>
      </c>
      <c r="U196" s="28">
        <v>3.346153736114502</v>
      </c>
      <c r="V196" s="28">
        <v>3.3981480598449707</v>
      </c>
      <c r="W196" s="28">
        <v>3.307692289352417</v>
      </c>
      <c r="X196" s="28">
        <v>3.25</v>
      </c>
      <c r="Y196" s="29">
        <v>96</v>
      </c>
      <c r="Z196" s="29">
        <v>94</v>
      </c>
      <c r="AA196" s="29">
        <v>97</v>
      </c>
      <c r="AB196" s="29">
        <v>95</v>
      </c>
      <c r="AC196" s="29">
        <v>99</v>
      </c>
      <c r="AD196" s="29">
        <v>87</v>
      </c>
      <c r="AE196" s="27">
        <v>20</v>
      </c>
      <c r="AF196" s="27">
        <v>0</v>
      </c>
      <c r="AG196" s="27">
        <v>20</v>
      </c>
      <c r="AH196" s="27">
        <v>3.955218975814248</v>
      </c>
      <c r="AI196" s="27">
        <v>3.5057867464733956</v>
      </c>
      <c r="AJ196" s="27">
        <v>1.8857746319916107</v>
      </c>
      <c r="AK196" s="27">
        <v>1.9197675280828765</v>
      </c>
      <c r="AL196" s="27">
        <v>2.484814008152386</v>
      </c>
      <c r="AM196" s="27">
        <v>2.0184895173359374</v>
      </c>
      <c r="AN196" s="27">
        <v>2.1136763062670383</v>
      </c>
      <c r="AO196" s="27">
        <v>2.3778403053737573</v>
      </c>
      <c r="AP196" s="27">
        <v>20.26136801949125</v>
      </c>
      <c r="AQ196" s="27">
        <v>0</v>
      </c>
      <c r="AR196" s="27">
        <v>0</v>
      </c>
      <c r="AS196" s="27">
        <v>4.1875913522712862</v>
      </c>
      <c r="AT196" s="27">
        <v>0</v>
      </c>
      <c r="AU196" s="27">
        <v>4.4537539058998465</v>
      </c>
      <c r="AV196" s="27">
        <v>0.79075578831689208</v>
      </c>
      <c r="AW196" s="27">
        <v>9.4321010464880235</v>
      </c>
      <c r="AX196" s="4">
        <v>0</v>
      </c>
      <c r="AY196" s="27">
        <v>49.693469065979272</v>
      </c>
      <c r="AZ196" s="30">
        <v>0</v>
      </c>
      <c r="BA196" s="5">
        <v>0</v>
      </c>
      <c r="BB196" s="4">
        <v>114</v>
      </c>
      <c r="BC196" s="4" t="s">
        <v>220</v>
      </c>
      <c r="BD196" s="4" t="s">
        <v>29</v>
      </c>
      <c r="BE196" s="27">
        <v>49.590598978010043</v>
      </c>
      <c r="BF196" s="28">
        <v>0.10287008796922947</v>
      </c>
      <c r="BG196" s="27">
        <v>0</v>
      </c>
      <c r="BH196" s="4">
        <v>0</v>
      </c>
      <c r="BI196" s="30">
        <v>0</v>
      </c>
      <c r="BJ196" s="5">
        <v>0</v>
      </c>
    </row>
    <row r="197" spans="1:64" ht="15">
      <c r="A197" s="1">
        <v>196</v>
      </c>
      <c r="B197" s="22">
        <v>155517100</v>
      </c>
      <c r="C197" s="23">
        <v>155517100</v>
      </c>
      <c r="D197" s="24" t="s">
        <v>253</v>
      </c>
      <c r="E197" s="4" t="s">
        <v>37</v>
      </c>
      <c r="F197" s="25">
        <v>20772</v>
      </c>
      <c r="G197" s="25">
        <v>10769</v>
      </c>
      <c r="H197" s="25">
        <v>152</v>
      </c>
      <c r="I197" s="25">
        <v>10921</v>
      </c>
      <c r="J197" s="26">
        <v>0.52575582514923935</v>
      </c>
      <c r="K197" s="4" t="s">
        <v>219</v>
      </c>
      <c r="L197" s="27">
        <v>3.0542309477356038</v>
      </c>
      <c r="M197" s="27">
        <v>3.8652850301377413</v>
      </c>
      <c r="N197" s="27">
        <v>3.9447000000000001</v>
      </c>
      <c r="O197" s="27">
        <v>1.0205456956584205</v>
      </c>
      <c r="P197" s="27">
        <v>0</v>
      </c>
      <c r="Q197" s="28">
        <v>8.0625</v>
      </c>
      <c r="R197" s="28">
        <v>0.875</v>
      </c>
      <c r="S197" s="28">
        <v>3.3761160373687744</v>
      </c>
      <c r="T197" s="28">
        <v>3.4115822315216064</v>
      </c>
      <c r="U197" s="28">
        <v>3.15625</v>
      </c>
      <c r="V197" s="28">
        <v>3.4000000953674316</v>
      </c>
      <c r="W197" s="28">
        <v>3.4375</v>
      </c>
      <c r="X197" s="28">
        <v>2.8333332538604736</v>
      </c>
      <c r="Y197" s="29">
        <v>98</v>
      </c>
      <c r="Z197" s="29">
        <v>93</v>
      </c>
      <c r="AA197" s="29">
        <v>97</v>
      </c>
      <c r="AB197" s="29">
        <v>98</v>
      </c>
      <c r="AC197" s="29">
        <v>86</v>
      </c>
      <c r="AD197" s="29">
        <v>91</v>
      </c>
      <c r="AE197" s="27">
        <v>20</v>
      </c>
      <c r="AF197" s="27">
        <v>0</v>
      </c>
      <c r="AG197" s="27">
        <v>20</v>
      </c>
      <c r="AH197" s="27">
        <v>4.2483847066535168</v>
      </c>
      <c r="AI197" s="27">
        <v>4.7528933732366978</v>
      </c>
      <c r="AJ197" s="27">
        <v>1.8120241984044361</v>
      </c>
      <c r="AK197" s="27">
        <v>2.0900882765202731</v>
      </c>
      <c r="AL197" s="27">
        <v>2.0723174082119851</v>
      </c>
      <c r="AM197" s="27">
        <v>2.0223015858764799</v>
      </c>
      <c r="AN197" s="27">
        <v>2.3990991774166823</v>
      </c>
      <c r="AO197" s="27">
        <v>1.6599637030533079</v>
      </c>
      <c r="AP197" s="27">
        <v>21.057072429373378</v>
      </c>
      <c r="AQ197" s="27">
        <v>0</v>
      </c>
      <c r="AR197" s="27">
        <v>0</v>
      </c>
      <c r="AS197" s="27">
        <v>4.1875913522712862</v>
      </c>
      <c r="AT197" s="27">
        <v>1.5938954284864513</v>
      </c>
      <c r="AU197" s="27">
        <v>0</v>
      </c>
      <c r="AV197" s="27">
        <v>2.0859078534501561</v>
      </c>
      <c r="AW197" s="27">
        <v>7.8673946342078942</v>
      </c>
      <c r="AX197" s="4">
        <v>0</v>
      </c>
      <c r="AY197" s="27">
        <v>48.924467063581275</v>
      </c>
      <c r="AZ197" s="30">
        <v>0</v>
      </c>
      <c r="BA197" s="5">
        <v>0</v>
      </c>
      <c r="BB197" s="4">
        <v>117</v>
      </c>
      <c r="BC197" s="4" t="s">
        <v>220</v>
      </c>
      <c r="BD197" s="4" t="s">
        <v>29</v>
      </c>
      <c r="BE197" s="27">
        <v>54.686589479919057</v>
      </c>
      <c r="BF197" s="28">
        <v>-5.7621224163377818</v>
      </c>
      <c r="BG197" s="27">
        <v>0</v>
      </c>
      <c r="BH197" s="4">
        <v>0</v>
      </c>
      <c r="BI197" s="30">
        <v>0</v>
      </c>
      <c r="BJ197" s="5">
        <v>0</v>
      </c>
    </row>
    <row r="198" spans="1:64" ht="15">
      <c r="A198" s="1">
        <v>197</v>
      </c>
      <c r="B198" s="22">
        <v>999364900</v>
      </c>
      <c r="C198" s="23">
        <v>413986100</v>
      </c>
      <c r="D198" s="24" t="s">
        <v>254</v>
      </c>
      <c r="E198" s="4" t="s">
        <v>45</v>
      </c>
      <c r="F198" s="25">
        <v>52398</v>
      </c>
      <c r="G198" s="25">
        <v>36576</v>
      </c>
      <c r="H198" s="25">
        <v>2002</v>
      </c>
      <c r="I198" s="25">
        <v>38578</v>
      </c>
      <c r="J198" s="26">
        <v>0.73624947517080808</v>
      </c>
      <c r="K198" s="4" t="s">
        <v>244</v>
      </c>
      <c r="L198" s="27">
        <v>3.8167715373966078</v>
      </c>
      <c r="M198" s="27">
        <v>4.8303190359238144</v>
      </c>
      <c r="N198" s="27">
        <v>3.5009999999999999</v>
      </c>
      <c r="O198" s="27">
        <v>0.72479684550079038</v>
      </c>
      <c r="P198" s="27">
        <v>0.32869999999999999</v>
      </c>
      <c r="Q198" s="28">
        <v>6.7931032180786133</v>
      </c>
      <c r="R198" s="28">
        <v>0.5517241358757019</v>
      </c>
      <c r="S198" s="28">
        <v>3.3559908866882324</v>
      </c>
      <c r="T198" s="28">
        <v>3.1834859848022461</v>
      </c>
      <c r="U198" s="28">
        <v>2.5178570747375488</v>
      </c>
      <c r="V198" s="28">
        <v>3.4236111640930176</v>
      </c>
      <c r="W198" s="28">
        <v>2.764880895614624</v>
      </c>
      <c r="X198" s="28">
        <v>2.940000057220459</v>
      </c>
      <c r="Y198" s="29">
        <v>100</v>
      </c>
      <c r="Z198" s="29">
        <v>97</v>
      </c>
      <c r="AA198" s="29">
        <v>95</v>
      </c>
      <c r="AB198" s="29">
        <v>98</v>
      </c>
      <c r="AC198" s="29">
        <v>89</v>
      </c>
      <c r="AD198" s="29">
        <v>98</v>
      </c>
      <c r="AE198" s="27">
        <v>7.6162433195090635</v>
      </c>
      <c r="AF198" s="27">
        <v>5.7937993162799213</v>
      </c>
      <c r="AG198" s="27">
        <v>13.410042635788985</v>
      </c>
      <c r="AH198" s="27">
        <v>2.4362064032149471</v>
      </c>
      <c r="AI198" s="27">
        <v>1.5276175938603371</v>
      </c>
      <c r="AJ198" s="27">
        <v>1.7572607207482085</v>
      </c>
      <c r="AK198" s="27">
        <v>1.4880513531820516</v>
      </c>
      <c r="AL198" s="27">
        <v>0.68564162981660615</v>
      </c>
      <c r="AM198" s="27">
        <v>2.0709005523681121</v>
      </c>
      <c r="AN198" s="27">
        <v>0.92013560116974991</v>
      </c>
      <c r="AO198" s="27">
        <v>1.8437403137041808</v>
      </c>
      <c r="AP198" s="27">
        <v>12.729554168064194</v>
      </c>
      <c r="AQ198" s="27">
        <v>5</v>
      </c>
      <c r="AR198" s="27">
        <v>1.6550569328544422</v>
      </c>
      <c r="AS198" s="27">
        <v>3.6459855871188114</v>
      </c>
      <c r="AT198" s="27">
        <v>1.5938954284864513</v>
      </c>
      <c r="AU198" s="27">
        <v>0</v>
      </c>
      <c r="AV198" s="27">
        <v>4.352423967433368</v>
      </c>
      <c r="AW198" s="27">
        <v>16.247361915893073</v>
      </c>
      <c r="AX198" s="4">
        <v>0</v>
      </c>
      <c r="AY198" s="27">
        <v>42.386958719746254</v>
      </c>
      <c r="AZ198" s="30">
        <v>0</v>
      </c>
      <c r="BA198" s="5">
        <v>0</v>
      </c>
      <c r="BB198" s="4">
        <v>154</v>
      </c>
      <c r="BC198" s="4" t="s">
        <v>220</v>
      </c>
      <c r="BD198" s="4" t="s">
        <v>29</v>
      </c>
      <c r="BE198" s="27">
        <v>43.238816038297799</v>
      </c>
      <c r="BF198" s="28">
        <v>-0.85185731855154501</v>
      </c>
      <c r="BG198" s="27">
        <v>0</v>
      </c>
      <c r="BH198" s="4">
        <v>0</v>
      </c>
      <c r="BI198" s="30">
        <v>0</v>
      </c>
      <c r="BJ198" s="5">
        <v>0</v>
      </c>
    </row>
    <row r="199" spans="1:64">
      <c r="A199" s="1">
        <v>198</v>
      </c>
      <c r="B199" s="31">
        <v>888734900</v>
      </c>
      <c r="C199" s="4">
        <v>406157800</v>
      </c>
      <c r="D199" s="4" t="s">
        <v>255</v>
      </c>
      <c r="E199" s="4" t="s">
        <v>45</v>
      </c>
      <c r="F199" s="25">
        <v>40900</v>
      </c>
      <c r="G199" s="25">
        <v>29759</v>
      </c>
      <c r="H199" s="25">
        <v>1709</v>
      </c>
      <c r="I199" s="25">
        <v>31468</v>
      </c>
      <c r="J199" s="26">
        <v>0.76938875305623466</v>
      </c>
      <c r="K199" s="4" t="s">
        <v>244</v>
      </c>
      <c r="L199" s="27">
        <v>3.8684438027017718</v>
      </c>
      <c r="M199" s="27">
        <v>4.8957129229530301</v>
      </c>
      <c r="N199" s="27">
        <v>3.4064000000000001</v>
      </c>
      <c r="O199" s="27">
        <v>0.69579243178852568</v>
      </c>
      <c r="P199" s="27">
        <v>0</v>
      </c>
      <c r="Q199" s="28">
        <v>6.2380952835083008</v>
      </c>
      <c r="R199" s="28">
        <v>0.57142859697341919</v>
      </c>
      <c r="S199" s="28">
        <v>2.8272726535797119</v>
      </c>
      <c r="T199" s="28">
        <v>2.7171201705932617</v>
      </c>
      <c r="U199" s="28">
        <v>2.4210526943206787</v>
      </c>
      <c r="V199" s="28">
        <v>2.7156863212585449</v>
      </c>
      <c r="W199" s="28">
        <v>2.6401515007019043</v>
      </c>
      <c r="X199" s="28">
        <v>2.5250000953674316</v>
      </c>
      <c r="Y199" s="29">
        <v>100</v>
      </c>
      <c r="Z199" s="29">
        <v>98</v>
      </c>
      <c r="AA199" s="29">
        <v>88</v>
      </c>
      <c r="AB199" s="29">
        <v>99</v>
      </c>
      <c r="AC199" s="29">
        <v>98</v>
      </c>
      <c r="AD199" s="29">
        <v>100</v>
      </c>
      <c r="AE199" s="27">
        <v>6.3110853073249684</v>
      </c>
      <c r="AF199" s="27">
        <v>0</v>
      </c>
      <c r="AG199" s="27">
        <v>6.3110853073249684</v>
      </c>
      <c r="AH199" s="27">
        <v>1.6438825596471283</v>
      </c>
      <c r="AI199" s="27">
        <v>1.7242061059544407</v>
      </c>
      <c r="AJ199" s="27">
        <v>0.31854110046366563</v>
      </c>
      <c r="AK199" s="27">
        <v>0.25712605750216194</v>
      </c>
      <c r="AL199" s="27">
        <v>0.47536942244297409</v>
      </c>
      <c r="AM199" s="27">
        <v>0.61376974158762998</v>
      </c>
      <c r="AN199" s="27">
        <v>0.64587899626436795</v>
      </c>
      <c r="AO199" s="27">
        <v>1.1287354198929394</v>
      </c>
      <c r="AP199" s="27">
        <v>6.8075094037553079</v>
      </c>
      <c r="AQ199" s="27">
        <v>5</v>
      </c>
      <c r="AR199" s="27">
        <v>2.7700379552362948</v>
      </c>
      <c r="AS199" s="27">
        <v>1.750365409085147</v>
      </c>
      <c r="AT199" s="27">
        <v>3.2969477142432257</v>
      </c>
      <c r="AU199" s="27">
        <v>3.9075078117996926</v>
      </c>
      <c r="AV199" s="27">
        <v>5</v>
      </c>
      <c r="AW199" s="27">
        <v>21.724858890364359</v>
      </c>
      <c r="AX199" s="4">
        <v>5</v>
      </c>
      <c r="AY199" s="27">
        <v>39.843453601444637</v>
      </c>
      <c r="AZ199" s="30">
        <v>0</v>
      </c>
      <c r="BA199" s="5">
        <v>0</v>
      </c>
      <c r="BB199" s="4">
        <v>169</v>
      </c>
      <c r="BC199" s="4" t="s">
        <v>220</v>
      </c>
      <c r="BD199" s="4" t="s">
        <v>29</v>
      </c>
      <c r="BE199" s="27">
        <v>41.050410077969929</v>
      </c>
      <c r="BF199" s="28">
        <v>-1.206956476525292</v>
      </c>
      <c r="BG199" s="27">
        <v>0</v>
      </c>
      <c r="BH199" s="4">
        <v>0</v>
      </c>
      <c r="BI199" s="30">
        <v>0</v>
      </c>
      <c r="BJ199" s="5">
        <v>0</v>
      </c>
    </row>
    <row r="200" spans="1:64" ht="15">
      <c r="A200" s="1">
        <v>199</v>
      </c>
      <c r="B200" s="22">
        <v>500222200</v>
      </c>
      <c r="C200" s="23">
        <v>68107500</v>
      </c>
      <c r="D200" s="24" t="s">
        <v>256</v>
      </c>
      <c r="E200" s="4" t="s">
        <v>55</v>
      </c>
      <c r="F200" s="25">
        <v>41781</v>
      </c>
      <c r="G200" s="25">
        <v>31175</v>
      </c>
      <c r="H200" s="25">
        <v>2230</v>
      </c>
      <c r="I200" s="25">
        <v>33405</v>
      </c>
      <c r="J200" s="26">
        <v>0.79952610038055572</v>
      </c>
      <c r="K200" s="4" t="s">
        <v>244</v>
      </c>
      <c r="L200" s="27">
        <v>3.53887290230892</v>
      </c>
      <c r="M200" s="27">
        <v>4.4786241403899565</v>
      </c>
      <c r="N200" s="27">
        <v>3.3879999999999999</v>
      </c>
      <c r="O200" s="27">
        <v>0.7564823244365857</v>
      </c>
      <c r="P200" s="27">
        <v>0.36049999999999999</v>
      </c>
      <c r="Q200" s="28">
        <v>5.9333333969116211</v>
      </c>
      <c r="R200" s="28">
        <v>0.51724135875701904</v>
      </c>
      <c r="S200" s="28">
        <v>2.9754762649536133</v>
      </c>
      <c r="T200" s="28">
        <v>2.7821145057678223</v>
      </c>
      <c r="U200" s="28">
        <v>2.7777776718139648</v>
      </c>
      <c r="V200" s="28">
        <v>2.6746032238006592</v>
      </c>
      <c r="W200" s="28">
        <v>2.6666667461395264</v>
      </c>
      <c r="X200" s="28">
        <v>2.5199999809265137</v>
      </c>
      <c r="Y200" s="29">
        <v>99</v>
      </c>
      <c r="Z200" s="29">
        <v>96</v>
      </c>
      <c r="AA200" s="29">
        <v>92</v>
      </c>
      <c r="AB200" s="29">
        <v>99</v>
      </c>
      <c r="AC200" s="29">
        <v>99</v>
      </c>
      <c r="AD200" s="29">
        <v>99</v>
      </c>
      <c r="AE200" s="27">
        <v>9.0420455133819431</v>
      </c>
      <c r="AF200" s="27">
        <v>6.4149688086251322</v>
      </c>
      <c r="AG200" s="27">
        <v>15.457014322007076</v>
      </c>
      <c r="AH200" s="27">
        <v>1.2088075015793416</v>
      </c>
      <c r="AI200" s="27">
        <v>1.1835879950290464</v>
      </c>
      <c r="AJ200" s="27">
        <v>0.7218247970122823</v>
      </c>
      <c r="AK200" s="27">
        <v>0.42867201735764432</v>
      </c>
      <c r="AL200" s="27">
        <v>1.2502243217750977</v>
      </c>
      <c r="AM200" s="27">
        <v>0.52920787359540877</v>
      </c>
      <c r="AN200" s="27">
        <v>0.70418106048141782</v>
      </c>
      <c r="AO200" s="27">
        <v>1.1201207051375226</v>
      </c>
      <c r="AP200" s="27">
        <v>7.1466262719677607</v>
      </c>
      <c r="AQ200" s="27">
        <v>1.2725240738443562</v>
      </c>
      <c r="AR200" s="27">
        <v>0.54007591047258996</v>
      </c>
      <c r="AS200" s="27">
        <v>2.833576939390098</v>
      </c>
      <c r="AT200" s="27">
        <v>3.2969477142432257</v>
      </c>
      <c r="AU200" s="27">
        <v>4.4537539058998465</v>
      </c>
      <c r="AV200" s="27">
        <v>4.6762119837166836</v>
      </c>
      <c r="AW200" s="27">
        <v>17.073090527566798</v>
      </c>
      <c r="AX200" s="4">
        <v>0</v>
      </c>
      <c r="AY200" s="27">
        <v>39.676731121541636</v>
      </c>
      <c r="AZ200" s="30">
        <v>0</v>
      </c>
      <c r="BA200" s="5">
        <v>0</v>
      </c>
      <c r="BB200" s="4">
        <v>171</v>
      </c>
      <c r="BC200" s="4" t="s">
        <v>220</v>
      </c>
      <c r="BD200" s="4" t="s">
        <v>29</v>
      </c>
      <c r="BE200" s="27">
        <v>38.506449531151567</v>
      </c>
      <c r="BF200" s="28">
        <v>1.1702815903900685</v>
      </c>
      <c r="BG200" s="27">
        <v>0</v>
      </c>
      <c r="BH200" s="4">
        <v>0</v>
      </c>
      <c r="BI200" s="30">
        <v>0</v>
      </c>
      <c r="BJ200" s="5">
        <v>0</v>
      </c>
    </row>
    <row r="201" spans="1:64" ht="15">
      <c r="A201" s="1">
        <v>200</v>
      </c>
      <c r="B201" s="22">
        <v>799044800</v>
      </c>
      <c r="C201" s="23">
        <v>600283800</v>
      </c>
      <c r="D201" s="24" t="s">
        <v>257</v>
      </c>
      <c r="E201" s="4" t="s">
        <v>35</v>
      </c>
      <c r="F201" s="25">
        <v>45938</v>
      </c>
      <c r="G201" s="25">
        <v>27744</v>
      </c>
      <c r="H201" s="25">
        <v>1299</v>
      </c>
      <c r="I201" s="25">
        <v>29043</v>
      </c>
      <c r="J201" s="26">
        <v>0.63222169010405327</v>
      </c>
      <c r="K201" s="4" t="s">
        <v>244</v>
      </c>
      <c r="L201" s="27">
        <v>3.977728169612412</v>
      </c>
      <c r="M201" s="27">
        <v>5.034017862781158</v>
      </c>
      <c r="N201" s="27">
        <v>3.2248999999999999</v>
      </c>
      <c r="O201" s="27">
        <v>0.64062148524406115</v>
      </c>
      <c r="P201" s="27">
        <v>0.49230000000000002</v>
      </c>
      <c r="Q201" s="28">
        <v>5.4137930870056152</v>
      </c>
      <c r="R201" s="28">
        <v>0.3928571343421936</v>
      </c>
      <c r="S201" s="28">
        <v>2.8949031829833984</v>
      </c>
      <c r="T201" s="28">
        <v>2.8287477493286133</v>
      </c>
      <c r="U201" s="28">
        <v>2.8399999141693115</v>
      </c>
      <c r="V201" s="28">
        <v>2.7575757503509521</v>
      </c>
      <c r="W201" s="28">
        <v>2.3965516090393066</v>
      </c>
      <c r="X201" s="28">
        <v>2.0185184478759766</v>
      </c>
      <c r="Y201" s="29">
        <v>99</v>
      </c>
      <c r="Z201" s="29">
        <v>99</v>
      </c>
      <c r="AA201" s="29">
        <v>89</v>
      </c>
      <c r="AB201" s="29">
        <v>100</v>
      </c>
      <c r="AC201" s="29">
        <v>98</v>
      </c>
      <c r="AD201" s="29">
        <v>97</v>
      </c>
      <c r="AE201" s="27">
        <v>3.8284699496547754</v>
      </c>
      <c r="AF201" s="27">
        <v>8.9895014844458547</v>
      </c>
      <c r="AG201" s="27">
        <v>12.817971434100631</v>
      </c>
      <c r="AH201" s="27">
        <v>0.46711688854002098</v>
      </c>
      <c r="AI201" s="27">
        <v>0</v>
      </c>
      <c r="AJ201" s="27">
        <v>0.50257365975568313</v>
      </c>
      <c r="AK201" s="27">
        <v>0.55175573698220592</v>
      </c>
      <c r="AL201" s="27">
        <v>1.3853794479321344</v>
      </c>
      <c r="AM201" s="27">
        <v>0.69999129235586999</v>
      </c>
      <c r="AN201" s="27">
        <v>0.11024840742480151</v>
      </c>
      <c r="AO201" s="27">
        <v>0.25611640815861647</v>
      </c>
      <c r="AP201" s="27">
        <v>3.9731818411493318</v>
      </c>
      <c r="AQ201" s="27">
        <v>1.2725240738443562</v>
      </c>
      <c r="AR201" s="27">
        <v>3.8850189776181479</v>
      </c>
      <c r="AS201" s="27">
        <v>2.0211682916613851</v>
      </c>
      <c r="AT201" s="27">
        <v>5</v>
      </c>
      <c r="AU201" s="27">
        <v>3.9075078117996926</v>
      </c>
      <c r="AV201" s="27">
        <v>4.0286359511500516</v>
      </c>
      <c r="AW201" s="27">
        <v>20.114855106073634</v>
      </c>
      <c r="AX201" s="4">
        <v>0</v>
      </c>
      <c r="AY201" s="27">
        <v>36.906008381323595</v>
      </c>
      <c r="AZ201" s="30">
        <v>0</v>
      </c>
      <c r="BA201" s="5">
        <v>0</v>
      </c>
      <c r="BB201" s="4">
        <v>175</v>
      </c>
      <c r="BC201" s="4" t="s">
        <v>220</v>
      </c>
      <c r="BD201" s="4" t="s">
        <v>29</v>
      </c>
      <c r="BE201" s="27">
        <v>39.163172132413649</v>
      </c>
      <c r="BF201" s="28">
        <v>-2.2571637510900544</v>
      </c>
      <c r="BG201" s="27">
        <v>0</v>
      </c>
      <c r="BH201" s="4">
        <v>0</v>
      </c>
      <c r="BI201" s="30">
        <v>0</v>
      </c>
      <c r="BJ201" s="5">
        <v>0</v>
      </c>
    </row>
    <row r="202" spans="1:64" ht="15">
      <c r="A202" s="1">
        <v>201</v>
      </c>
      <c r="B202" s="22">
        <v>855041700</v>
      </c>
      <c r="C202" s="23">
        <v>799666700</v>
      </c>
      <c r="D202" s="24" t="s">
        <v>258</v>
      </c>
      <c r="E202" s="4" t="s">
        <v>68</v>
      </c>
      <c r="F202" s="25">
        <v>16662</v>
      </c>
      <c r="G202" s="25">
        <v>13003</v>
      </c>
      <c r="H202" s="25">
        <v>10</v>
      </c>
      <c r="I202" s="25">
        <v>13013</v>
      </c>
      <c r="J202" s="26">
        <v>0.78099867963029646</v>
      </c>
      <c r="K202" s="4" t="s">
        <v>244</v>
      </c>
      <c r="L202" s="27">
        <v>3.4288842311911778</v>
      </c>
      <c r="M202" s="27">
        <v>4.3394278676682267</v>
      </c>
      <c r="N202" s="27">
        <v>3.5495999999999999</v>
      </c>
      <c r="O202" s="27">
        <v>0.81798801783225916</v>
      </c>
      <c r="P202" s="27">
        <v>0.1951</v>
      </c>
      <c r="Q202" s="28">
        <v>5.9166665077209473</v>
      </c>
      <c r="R202" s="28">
        <v>0.28571429848670959</v>
      </c>
      <c r="S202" s="28">
        <v>2.8377976417541504</v>
      </c>
      <c r="T202" s="28">
        <v>2.7208995819091797</v>
      </c>
      <c r="U202" s="28">
        <v>2.375</v>
      </c>
      <c r="V202" s="28">
        <v>2.6060605049133301</v>
      </c>
      <c r="W202" s="28">
        <v>2.7727272510528564</v>
      </c>
      <c r="X202" s="28">
        <v>2.2000000476837158</v>
      </c>
      <c r="Y202" s="29">
        <v>100</v>
      </c>
      <c r="Z202" s="29">
        <v>97</v>
      </c>
      <c r="AA202" s="29">
        <v>89</v>
      </c>
      <c r="AB202" s="29">
        <v>100</v>
      </c>
      <c r="AC202" s="29">
        <v>89</v>
      </c>
      <c r="AD202" s="29">
        <v>87</v>
      </c>
      <c r="AE202" s="27">
        <v>11.809715610997362</v>
      </c>
      <c r="AF202" s="27">
        <v>3.1841061031566396</v>
      </c>
      <c r="AG202" s="27">
        <v>14.993821714154002</v>
      </c>
      <c r="AH202" s="27">
        <v>1.1850140152500024</v>
      </c>
      <c r="AI202" s="27">
        <v>0</v>
      </c>
      <c r="AJ202" s="27">
        <v>0.34718113222651842</v>
      </c>
      <c r="AK202" s="27">
        <v>0.26710143058870117</v>
      </c>
      <c r="AL202" s="27">
        <v>0.37533674160134689</v>
      </c>
      <c r="AM202" s="27">
        <v>0.38812551357326508</v>
      </c>
      <c r="AN202" s="27">
        <v>0.93738826887391313</v>
      </c>
      <c r="AO202" s="27">
        <v>0.56879169472932112</v>
      </c>
      <c r="AP202" s="27">
        <v>4.0689387968430681</v>
      </c>
      <c r="AQ202" s="27">
        <v>5</v>
      </c>
      <c r="AR202" s="27">
        <v>1.6550569328544422</v>
      </c>
      <c r="AS202" s="27">
        <v>2.0211682916613851</v>
      </c>
      <c r="AT202" s="27">
        <v>5</v>
      </c>
      <c r="AU202" s="27">
        <v>0</v>
      </c>
      <c r="AV202" s="27">
        <v>0.79075578831689208</v>
      </c>
      <c r="AW202" s="27">
        <v>14.46698101283272</v>
      </c>
      <c r="AX202" s="4">
        <v>0</v>
      </c>
      <c r="AY202" s="27">
        <v>33.529741523829792</v>
      </c>
      <c r="AZ202" s="30">
        <v>0</v>
      </c>
      <c r="BA202" s="5">
        <v>0</v>
      </c>
      <c r="BB202" s="4">
        <v>182</v>
      </c>
      <c r="BC202" s="4" t="s">
        <v>220</v>
      </c>
      <c r="BD202" s="4" t="s">
        <v>29</v>
      </c>
      <c r="BE202" s="27">
        <v>28.860323891089578</v>
      </c>
      <c r="BF202" s="28">
        <v>4.6694176327402133</v>
      </c>
      <c r="BG202" s="27">
        <v>0</v>
      </c>
      <c r="BH202" s="4">
        <v>0</v>
      </c>
      <c r="BI202" s="30">
        <v>0</v>
      </c>
      <c r="BJ202" s="5">
        <v>0</v>
      </c>
    </row>
    <row r="203" spans="1:64" ht="15">
      <c r="A203" s="1">
        <v>202</v>
      </c>
      <c r="B203" s="22">
        <v>883423700</v>
      </c>
      <c r="C203" s="23">
        <v>163434800</v>
      </c>
      <c r="D203" s="24" t="s">
        <v>259</v>
      </c>
      <c r="E203" s="4" t="s">
        <v>45</v>
      </c>
      <c r="F203" s="25">
        <v>20864</v>
      </c>
      <c r="G203" s="25">
        <v>17538</v>
      </c>
      <c r="H203" s="25">
        <v>332</v>
      </c>
      <c r="I203" s="25">
        <v>17870</v>
      </c>
      <c r="J203" s="26">
        <v>0.85649923312883436</v>
      </c>
      <c r="K203" s="4" t="s">
        <v>244</v>
      </c>
      <c r="L203" s="27">
        <v>3.6976123436989519</v>
      </c>
      <c r="M203" s="27">
        <v>4.679516999180553</v>
      </c>
      <c r="N203" s="27">
        <v>3.4746000000000001</v>
      </c>
      <c r="O203" s="27">
        <v>0.74251252866662298</v>
      </c>
      <c r="P203" s="27">
        <v>0.189</v>
      </c>
      <c r="Q203" s="28">
        <v>5.7777776718139648</v>
      </c>
      <c r="R203" s="28">
        <v>0.46153846383094788</v>
      </c>
      <c r="S203" s="28">
        <v>2.9008817672729492</v>
      </c>
      <c r="T203" s="28">
        <v>2.8380000591278076</v>
      </c>
      <c r="U203" s="28">
        <v>2.5227272510528564</v>
      </c>
      <c r="V203" s="28">
        <v>2.817460298538208</v>
      </c>
      <c r="W203" s="28">
        <v>2.5799999237060547</v>
      </c>
      <c r="X203" s="28">
        <v>2.4318182468414307</v>
      </c>
      <c r="Y203" s="29">
        <v>99</v>
      </c>
      <c r="Z203" s="29">
        <v>99</v>
      </c>
      <c r="AA203" s="29">
        <v>97</v>
      </c>
      <c r="AB203" s="29">
        <v>100</v>
      </c>
      <c r="AC203" s="29">
        <v>93</v>
      </c>
      <c r="AD203" s="29">
        <v>61</v>
      </c>
      <c r="AE203" s="27">
        <v>8.4134242608160807</v>
      </c>
      <c r="AF203" s="27">
        <v>3.0649509489646336</v>
      </c>
      <c r="AG203" s="27">
        <v>11.478375209780715</v>
      </c>
      <c r="AH203" s="27">
        <v>0.98673768541756979</v>
      </c>
      <c r="AI203" s="27">
        <v>0.62784839989142005</v>
      </c>
      <c r="AJ203" s="27">
        <v>0.51884226178275972</v>
      </c>
      <c r="AK203" s="27">
        <v>0.57617627088135603</v>
      </c>
      <c r="AL203" s="27">
        <v>0.69622031148068564</v>
      </c>
      <c r="AM203" s="27">
        <v>0.82325242824698908</v>
      </c>
      <c r="AN203" s="27">
        <v>0.51361693167141254</v>
      </c>
      <c r="AO203" s="27">
        <v>0.96819208535146772</v>
      </c>
      <c r="AP203" s="27">
        <v>5.7108863747236596</v>
      </c>
      <c r="AQ203" s="27">
        <v>1.2725240738443562</v>
      </c>
      <c r="AR203" s="27">
        <v>3.8850189776181479</v>
      </c>
      <c r="AS203" s="27">
        <v>4.1875913522712862</v>
      </c>
      <c r="AT203" s="27">
        <v>5</v>
      </c>
      <c r="AU203" s="27">
        <v>1.176277341298924</v>
      </c>
      <c r="AV203" s="27">
        <v>0</v>
      </c>
      <c r="AW203" s="27">
        <v>15.521411745032715</v>
      </c>
      <c r="AX203" s="4">
        <v>0</v>
      </c>
      <c r="AY203" s="27">
        <v>32.710673329537087</v>
      </c>
      <c r="AZ203" s="30">
        <v>0</v>
      </c>
      <c r="BA203" s="5">
        <v>0</v>
      </c>
      <c r="BB203" s="4">
        <v>186</v>
      </c>
      <c r="BC203" s="4" t="s">
        <v>220</v>
      </c>
      <c r="BD203" s="4" t="s">
        <v>29</v>
      </c>
      <c r="BE203" s="27">
        <v>33.541767857738087</v>
      </c>
      <c r="BF203" s="28">
        <v>-0.8310945282009996</v>
      </c>
      <c r="BG203" s="27">
        <v>0</v>
      </c>
      <c r="BH203" s="4">
        <v>0</v>
      </c>
      <c r="BI203" s="30">
        <v>0</v>
      </c>
      <c r="BJ203" s="5">
        <v>0</v>
      </c>
    </row>
    <row r="204" spans="1:64">
      <c r="A204" s="1">
        <v>203</v>
      </c>
      <c r="B204" s="31">
        <v>669119600</v>
      </c>
      <c r="C204" s="4">
        <v>714750300</v>
      </c>
      <c r="D204" s="4" t="s">
        <v>260</v>
      </c>
      <c r="E204" s="4" t="s">
        <v>27</v>
      </c>
      <c r="F204" s="25">
        <v>42723</v>
      </c>
      <c r="G204" s="25">
        <v>32542</v>
      </c>
      <c r="H204" s="25">
        <v>561</v>
      </c>
      <c r="I204" s="25">
        <v>33103</v>
      </c>
      <c r="J204" s="26">
        <v>0.77482854668445567</v>
      </c>
      <c r="K204" s="4" t="s">
        <v>244</v>
      </c>
      <c r="L204" s="27">
        <v>3.637510674801836</v>
      </c>
      <c r="M204" s="27">
        <v>4.6034552720061388</v>
      </c>
      <c r="N204" s="27">
        <v>3.1069</v>
      </c>
      <c r="O204" s="27">
        <v>0.6749060904084867</v>
      </c>
      <c r="P204" s="27">
        <v>7.2900000000000006E-2</v>
      </c>
      <c r="Q204" s="28">
        <v>6.4499998092651367</v>
      </c>
      <c r="R204" s="28">
        <v>0.58974361419677734</v>
      </c>
      <c r="S204" s="28">
        <v>3.1460118293762207</v>
      </c>
      <c r="T204" s="28">
        <v>3.2039575576782227</v>
      </c>
      <c r="U204" s="28">
        <v>2.829268217086792</v>
      </c>
      <c r="V204" s="28">
        <v>2.7083332538604736</v>
      </c>
      <c r="W204" s="28">
        <v>2.8265764713287354</v>
      </c>
      <c r="X204" s="28">
        <v>2.6714286804199219</v>
      </c>
      <c r="Y204" s="29">
        <v>100</v>
      </c>
      <c r="Z204" s="29">
        <v>97</v>
      </c>
      <c r="AA204" s="29">
        <v>91</v>
      </c>
      <c r="AB204" s="29">
        <v>99</v>
      </c>
      <c r="AC204" s="29">
        <v>67</v>
      </c>
      <c r="AD204" s="29">
        <v>81</v>
      </c>
      <c r="AE204" s="27">
        <v>5.3712291851568095</v>
      </c>
      <c r="AF204" s="27">
        <v>0.79709629294956685</v>
      </c>
      <c r="AG204" s="27">
        <v>6.1683254781063761</v>
      </c>
      <c r="AH204" s="27">
        <v>1.9463953668686287</v>
      </c>
      <c r="AI204" s="27">
        <v>1.9069323407427123</v>
      </c>
      <c r="AJ204" s="27">
        <v>1.1858770031346022</v>
      </c>
      <c r="AK204" s="27">
        <v>1.5420839947857989</v>
      </c>
      <c r="AL204" s="27">
        <v>1.3620687503718689</v>
      </c>
      <c r="AM204" s="27">
        <v>0.59863482837201853</v>
      </c>
      <c r="AN204" s="27">
        <v>1.0557926300912426</v>
      </c>
      <c r="AO204" s="27">
        <v>1.381017744062079</v>
      </c>
      <c r="AP204" s="27">
        <v>10.978802658428952</v>
      </c>
      <c r="AQ204" s="27">
        <v>5</v>
      </c>
      <c r="AR204" s="27">
        <v>1.6550569328544422</v>
      </c>
      <c r="AS204" s="27">
        <v>2.5627740568138604</v>
      </c>
      <c r="AT204" s="27">
        <v>3.2969477142432257</v>
      </c>
      <c r="AU204" s="27">
        <v>0</v>
      </c>
      <c r="AV204" s="27">
        <v>0</v>
      </c>
      <c r="AW204" s="27">
        <v>12.51477870391153</v>
      </c>
      <c r="AX204" s="4">
        <v>0</v>
      </c>
      <c r="AY204" s="27">
        <v>29.661906840446861</v>
      </c>
      <c r="AZ204" s="30">
        <v>0</v>
      </c>
      <c r="BA204" s="5">
        <v>0</v>
      </c>
      <c r="BB204" s="4">
        <v>197</v>
      </c>
      <c r="BC204" s="4" t="s">
        <v>220</v>
      </c>
      <c r="BD204" s="4" t="s">
        <v>29</v>
      </c>
      <c r="BE204" s="27">
        <v>32.99635532030554</v>
      </c>
      <c r="BF204" s="28">
        <v>-3.3344484798586791</v>
      </c>
      <c r="BG204" s="27">
        <v>0</v>
      </c>
      <c r="BH204" s="4">
        <v>0</v>
      </c>
      <c r="BI204" s="30">
        <v>0</v>
      </c>
      <c r="BJ204" s="5">
        <v>0</v>
      </c>
    </row>
    <row r="205" spans="1:64" ht="15">
      <c r="A205" s="79">
        <v>204</v>
      </c>
      <c r="B205" s="80">
        <v>918284500</v>
      </c>
      <c r="C205" s="81">
        <v>421699700</v>
      </c>
      <c r="D205" s="82" t="s">
        <v>261</v>
      </c>
      <c r="E205" s="83" t="s">
        <v>31</v>
      </c>
      <c r="F205" s="84">
        <v>24802</v>
      </c>
      <c r="G205" s="84">
        <v>12153</v>
      </c>
      <c r="H205" s="84">
        <v>598</v>
      </c>
      <c r="I205" s="84">
        <v>12751</v>
      </c>
      <c r="J205" s="85">
        <v>0.51411176518022739</v>
      </c>
      <c r="K205" s="83" t="s">
        <v>219</v>
      </c>
      <c r="L205" s="86">
        <v>4.0526858362970142</v>
      </c>
      <c r="M205" s="86">
        <v>5.128880612811523</v>
      </c>
      <c r="N205" s="86">
        <v>3.1598000000000002</v>
      </c>
      <c r="O205" s="86">
        <v>0.61607985027124224</v>
      </c>
      <c r="P205" s="86">
        <v>0</v>
      </c>
      <c r="Q205" s="87">
        <v>5.2666668891906738</v>
      </c>
      <c r="R205" s="87">
        <v>0.26666668057441711</v>
      </c>
      <c r="S205" s="87">
        <v>2.9007935523986816</v>
      </c>
      <c r="T205" s="87">
        <v>3.0161564350128174</v>
      </c>
      <c r="U205" s="87">
        <v>2.7142856121063232</v>
      </c>
      <c r="V205" s="87">
        <v>2.5454545021057129</v>
      </c>
      <c r="W205" s="87">
        <v>2.4333333969116211</v>
      </c>
      <c r="X205" s="87">
        <v>2.076923131942749</v>
      </c>
      <c r="Y205" s="88">
        <v>100</v>
      </c>
      <c r="Z205" s="88">
        <v>86</v>
      </c>
      <c r="AA205" s="88">
        <v>92</v>
      </c>
      <c r="AB205" s="88">
        <v>100</v>
      </c>
      <c r="AC205" s="88">
        <v>92</v>
      </c>
      <c r="AD205" s="88">
        <v>66</v>
      </c>
      <c r="AE205" s="86">
        <v>2.7241307330572813</v>
      </c>
      <c r="AF205" s="86">
        <v>0</v>
      </c>
      <c r="AG205" s="86">
        <v>2.7241307330572813</v>
      </c>
      <c r="AH205" s="86">
        <v>0.25708098223806258</v>
      </c>
      <c r="AI205" s="86">
        <v>0</v>
      </c>
      <c r="AJ205" s="86">
        <v>0.51860221621129621</v>
      </c>
      <c r="AK205" s="86">
        <v>1.0464019670668043</v>
      </c>
      <c r="AL205" s="86">
        <v>1.112310980581938</v>
      </c>
      <c r="AM205" s="86">
        <v>0.26337939835623447</v>
      </c>
      <c r="AN205" s="86">
        <v>0.19112467778007594</v>
      </c>
      <c r="AO205" s="86">
        <v>0.35674204374368901</v>
      </c>
      <c r="AP205" s="86">
        <v>3.745642265978101</v>
      </c>
      <c r="AQ205" s="86">
        <v>5</v>
      </c>
      <c r="AR205" s="86">
        <v>0</v>
      </c>
      <c r="AS205" s="86">
        <v>2.833576939390098</v>
      </c>
      <c r="AT205" s="86">
        <v>5</v>
      </c>
      <c r="AU205" s="86">
        <v>0.63003124719877024</v>
      </c>
      <c r="AV205" s="86">
        <v>0</v>
      </c>
      <c r="AW205" s="86">
        <v>13.463608186588869</v>
      </c>
      <c r="AX205" s="83">
        <v>0</v>
      </c>
      <c r="AY205" s="86">
        <v>19.933381185624253</v>
      </c>
      <c r="AZ205" s="89">
        <v>0</v>
      </c>
      <c r="BA205" s="90">
        <v>0</v>
      </c>
      <c r="BB205" s="83">
        <v>204</v>
      </c>
      <c r="BC205" s="83" t="s">
        <v>220</v>
      </c>
      <c r="BD205" s="83" t="s">
        <v>29</v>
      </c>
      <c r="BE205" s="86">
        <v>29.959515080410306</v>
      </c>
      <c r="BF205" s="87">
        <v>-10.026133894786053</v>
      </c>
      <c r="BG205" s="86">
        <v>0</v>
      </c>
      <c r="BH205" s="83">
        <v>0</v>
      </c>
      <c r="BI205" s="89">
        <v>0</v>
      </c>
      <c r="BJ205" s="90">
        <v>0</v>
      </c>
    </row>
    <row r="206" spans="1:64" s="108" customFormat="1" ht="15">
      <c r="B206" s="109" t="s">
        <v>309</v>
      </c>
      <c r="C206" s="109"/>
      <c r="D206" s="109"/>
      <c r="E206" s="109"/>
      <c r="F206" s="110">
        <f t="shared" ref="F206:G206" si="0">SUM(F2:F205)</f>
        <v>7605478</v>
      </c>
      <c r="G206" s="110">
        <f t="shared" si="0"/>
        <v>4807267</v>
      </c>
      <c r="H206" s="110">
        <f t="shared" ref="H206:I206" si="1">SUM(H2:H205)</f>
        <v>188955</v>
      </c>
      <c r="I206" s="110">
        <f t="shared" si="1"/>
        <v>4996222</v>
      </c>
      <c r="J206" s="111">
        <f>I206/F206</f>
        <v>0.65692412758277652</v>
      </c>
      <c r="K206" s="109"/>
      <c r="L206" s="112">
        <f>SUMPRODUCT($F$2:$F$205,L2:L205)/$F$206</f>
        <v>3.678317355491135</v>
      </c>
      <c r="M206" s="112">
        <f>SUMPRODUCT($F$2:$F$205,M2:M205)/$F$206</f>
        <v>4.6550982075591634</v>
      </c>
      <c r="N206" s="112">
        <f>SUMPRODUCT($F$2:$F$205,N2:N205)/$F$206</f>
        <v>3.6748271245936146</v>
      </c>
      <c r="O206" s="109">
        <f>N206/M206</f>
        <v>0.78941989207150576</v>
      </c>
      <c r="P206" s="112">
        <f>SUMPRODUCT($F$2:$F$205,P2:P205)/$F$206</f>
        <v>0.34199506148068542</v>
      </c>
      <c r="Q206" s="112">
        <f>SUMPRODUCT($F$2:$F$205,Q2:Q205)/$F$206</f>
        <v>7.2456048585920341</v>
      </c>
      <c r="R206" s="112">
        <f t="shared" ref="R206:AE206" si="2">SUMPRODUCT($F$2:$F$205,R2:R205)/$F$206</f>
        <v>0.70581116416175038</v>
      </c>
      <c r="S206" s="112">
        <f t="shared" si="2"/>
        <v>3.274633672121797</v>
      </c>
      <c r="T206" s="112">
        <f t="shared" si="2"/>
        <v>3.2050493239019882</v>
      </c>
      <c r="U206" s="112">
        <f t="shared" si="2"/>
        <v>2.9207257840496075</v>
      </c>
      <c r="V206" s="112">
        <f t="shared" si="2"/>
        <v>3.1654322312575083</v>
      </c>
      <c r="W206" s="112">
        <f t="shared" si="2"/>
        <v>3.0487162161083332</v>
      </c>
      <c r="X206" s="112">
        <f t="shared" si="2"/>
        <v>2.7594358327953041</v>
      </c>
      <c r="Y206" s="112">
        <f t="shared" si="2"/>
        <v>99.333300549945704</v>
      </c>
      <c r="Z206" s="112">
        <f t="shared" si="2"/>
        <v>97.567070472099189</v>
      </c>
      <c r="AA206" s="112">
        <f t="shared" si="2"/>
        <v>90.971527364880941</v>
      </c>
      <c r="AB206" s="112">
        <f t="shared" si="2"/>
        <v>98.497555051766639</v>
      </c>
      <c r="AC206" s="112">
        <f t="shared" si="2"/>
        <v>95.410986111129375</v>
      </c>
      <c r="AD206" s="112">
        <f t="shared" si="2"/>
        <v>92.255719830666777</v>
      </c>
      <c r="AE206" s="114">
        <f t="shared" si="2"/>
        <v>10.40698929899634</v>
      </c>
      <c r="AF206" s="114">
        <f t="shared" ref="AF206" si="3">SUMPRODUCT($F$2:$F$205,AF2:AF205)/$F$206</f>
        <v>6.162553308613524</v>
      </c>
      <c r="AG206" s="112">
        <f t="shared" ref="AG206" si="4">SUMPRODUCT($F$2:$F$205,AG2:AG205)/$F$206</f>
        <v>16.569542607609851</v>
      </c>
      <c r="AH206" s="112">
        <f t="shared" ref="AH206" si="5">SUMPRODUCT($F$2:$F$205,AH2:AH205)/$F$206</f>
        <v>3.0830971563381842</v>
      </c>
      <c r="AI206" s="112">
        <f t="shared" ref="AI206" si="6">SUMPRODUCT($F$2:$F$205,AI2:AI205)/$F$206</f>
        <v>3.1128923826801134</v>
      </c>
      <c r="AJ206" s="112">
        <f t="shared" ref="AJ206" si="7">SUMPRODUCT($F$2:$F$205,AJ2:AJ205)/$F$206</f>
        <v>1.5382116768667053</v>
      </c>
      <c r="AK206" s="112">
        <f t="shared" ref="AK206" si="8">SUMPRODUCT($F$2:$F$205,AK2:AK205)/$F$206</f>
        <v>1.5490497338140556</v>
      </c>
      <c r="AL206" s="112">
        <f t="shared" ref="AL206" si="9">SUMPRODUCT($F$2:$F$205,AL2:AL205)/$F$206</f>
        <v>1.5587668806878856</v>
      </c>
      <c r="AM206" s="112">
        <f t="shared" ref="AM206" si="10">SUMPRODUCT($F$2:$F$205,AM2:AM205)/$F$206</f>
        <v>1.5389300788219427</v>
      </c>
      <c r="AN206" s="112">
        <f t="shared" ref="AN206" si="11">SUMPRODUCT($F$2:$F$205,AN2:AN205)/$F$206</f>
        <v>1.543663361958489</v>
      </c>
      <c r="AO206" s="112">
        <f t="shared" ref="AO206" si="12">SUMPRODUCT($F$2:$F$205,AO2:AO205)/$F$206</f>
        <v>1.5320976481861572</v>
      </c>
      <c r="AP206" s="114">
        <f t="shared" ref="AP206" si="13">SUMPRODUCT($F$2:$F$205,AP2:AP205)/$F$206</f>
        <v>15.456708919353527</v>
      </c>
      <c r="AQ206" s="112">
        <f t="shared" ref="AQ206" si="14">SUMPRODUCT($F$2:$F$205,AQ2:AQ205)/$F$206</f>
        <v>3.17664650763798</v>
      </c>
      <c r="AR206" s="112">
        <f t="shared" ref="AR206" si="15">SUMPRODUCT($F$2:$F$205,AR2:AR205)/$F$206</f>
        <v>2.5682320349724264</v>
      </c>
      <c r="AS206" s="112">
        <f t="shared" ref="AS206" si="16">SUMPRODUCT($F$2:$F$205,AS2:AS205)/$F$206</f>
        <v>2.5811342821148657</v>
      </c>
      <c r="AT206" s="112">
        <f t="shared" ref="AT206" si="17">SUMPRODUCT($F$2:$F$205,AT2:AT205)/$F$206</f>
        <v>3.0711240603588452</v>
      </c>
      <c r="AU206" s="112">
        <f t="shared" ref="AU206" si="18">SUMPRODUCT($F$2:$F$205,AU2:AU205)/$F$206</f>
        <v>3.0135694141839919</v>
      </c>
      <c r="AV206" s="112">
        <f t="shared" ref="AV206" si="19">SUMPRODUCT($F$2:$F$205,AV2:AV205)/$F$206</f>
        <v>3.193571419138288</v>
      </c>
      <c r="AW206" s="114">
        <f t="shared" ref="AW206" si="20">SUMPRODUCT($F$2:$F$205,AW2:AW205)/$F$206</f>
        <v>17.604277718406401</v>
      </c>
      <c r="AX206" s="114">
        <f t="shared" ref="AX206" si="21">SUMPRODUCT($F$2:$F$205,AX2:AX205)/$F$206</f>
        <v>1.4440609781528524</v>
      </c>
      <c r="AY206" s="114">
        <f t="shared" ref="AY206" si="22">SUMPRODUCT($F$2:$F$205,AY2:AY205)/$F$206</f>
        <v>51.074590223522605</v>
      </c>
      <c r="AZ206" s="114">
        <f t="shared" ref="AZ206" si="23">SUMPRODUCT($F$2:$F$205,AZ2:AZ205)/$F$206</f>
        <v>2.3520468465914099</v>
      </c>
      <c r="BA206" s="115">
        <f>SUM(BA2:BA205)</f>
        <v>12151175.190000003</v>
      </c>
      <c r="BB206" s="109"/>
      <c r="BC206" s="109"/>
      <c r="BD206" s="109"/>
      <c r="BE206" s="112">
        <f>SUMPRODUCT($F$2:$F$205,BE2:BE205)/$F$206</f>
        <v>51.677246355180955</v>
      </c>
      <c r="BF206" s="109"/>
      <c r="BG206" s="109"/>
      <c r="BH206" s="109"/>
      <c r="BI206" s="109"/>
      <c r="BJ206" s="109"/>
      <c r="BK206" s="98"/>
      <c r="BL206" s="98"/>
    </row>
    <row r="207" spans="1:64" s="108" customFormat="1" ht="15">
      <c r="B207" s="98"/>
      <c r="C207" s="98"/>
      <c r="D207" s="98"/>
      <c r="E207" s="98"/>
      <c r="F207" s="98"/>
      <c r="G207" s="101">
        <f>G206/I206</f>
        <v>0.9621804235280178</v>
      </c>
      <c r="H207" s="101">
        <f>H206/I206</f>
        <v>3.7819576471982232E-2</v>
      </c>
      <c r="I207" s="101">
        <f>G207+H207</f>
        <v>1</v>
      </c>
      <c r="J207" s="101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  <c r="AR207" s="98"/>
      <c r="AS207" s="98"/>
      <c r="AT207" s="98"/>
      <c r="AU207" s="98"/>
      <c r="AV207" s="98"/>
      <c r="AW207" s="98"/>
      <c r="AX207" s="113">
        <f>AX206+AW206+AP206+AF206+AE206</f>
        <v>51.074590223522648</v>
      </c>
      <c r="AY207" s="98"/>
      <c r="AZ207" s="98"/>
      <c r="BA207" s="98"/>
      <c r="BB207" s="98"/>
      <c r="BC207" s="98"/>
      <c r="BD207" s="98"/>
      <c r="BE207" s="113">
        <f>BE206-AX207</f>
        <v>0.602656131658307</v>
      </c>
      <c r="BF207" s="98"/>
      <c r="BG207" s="98"/>
      <c r="BH207" s="98"/>
      <c r="BI207" s="98"/>
      <c r="BJ207" s="98"/>
      <c r="BK207" s="98"/>
      <c r="BL207" s="98"/>
    </row>
  </sheetData>
  <conditionalFormatting sqref="D113">
    <cfRule type="duplicateValues" dxfId="2" priority="1" stopIfTrue="1"/>
  </conditionalFormatting>
  <conditionalFormatting sqref="D127">
    <cfRule type="duplicateValues" dxfId="1" priority="2" stopIfTrue="1"/>
  </conditionalFormatting>
  <printOptions horizontalCentered="1"/>
  <pageMargins left="0.5" right="0.5" top="0.5" bottom="0.75" header="0.5" footer="0.5"/>
  <pageSetup scale="16" orientation="landscape" horizontalDpi="300" verticalDpi="300" r:id="rId1"/>
  <headerFooter scaleWithDoc="0" alignWithMargins="0">
    <oddFooter>&amp;L&amp;8&amp;D   &amp;T   &amp;Z&amp;F: 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8334B-B52C-4C51-BA29-FAD50D104FBE}">
  <sheetPr>
    <pageSetUpPr fitToPage="1"/>
  </sheetPr>
  <dimension ref="A1:L70"/>
  <sheetViews>
    <sheetView workbookViewId="0">
      <pane xSplit="4" ySplit="5" topLeftCell="E20" activePane="bottomRight" state="frozen"/>
      <selection pane="topRight" activeCell="E1" sqref="E1"/>
      <selection pane="bottomLeft" activeCell="A6" sqref="A6"/>
      <selection pane="bottomRight" activeCell="C29" sqref="C29"/>
    </sheetView>
  </sheetViews>
  <sheetFormatPr defaultRowHeight="14.25"/>
  <cols>
    <col min="1" max="1" width="11.75" customWidth="1"/>
    <col min="2" max="2" width="10.375" style="4" customWidth="1"/>
    <col min="3" max="3" width="59.375" style="4" bestFit="1" customWidth="1"/>
    <col min="4" max="4" width="18.25" style="4" bestFit="1" customWidth="1"/>
    <col min="5" max="6" width="11.375" style="4" bestFit="1" customWidth="1"/>
    <col min="7" max="7" width="15.375" style="4" customWidth="1"/>
    <col min="8" max="8" width="16.375" style="5" bestFit="1" customWidth="1"/>
    <col min="9" max="9" width="8.75" style="4"/>
    <col min="12" max="12" width="8.75" style="4"/>
  </cols>
  <sheetData>
    <row r="1" spans="1:12" ht="15">
      <c r="A1" s="3" t="s">
        <v>305</v>
      </c>
    </row>
    <row r="2" spans="1:12" ht="15">
      <c r="A2" s="3" t="s">
        <v>306</v>
      </c>
    </row>
    <row r="3" spans="1:12" ht="15">
      <c r="A3" s="3" t="s">
        <v>307</v>
      </c>
    </row>
    <row r="4" spans="1:12" ht="14.45" customHeight="1" thickBot="1">
      <c r="J4" s="97"/>
      <c r="K4" s="98" t="s">
        <v>311</v>
      </c>
    </row>
    <row r="5" spans="1:12" ht="15.75" thickBot="1">
      <c r="A5" s="6" t="s">
        <v>298</v>
      </c>
      <c r="B5" s="35" t="s">
        <v>0</v>
      </c>
      <c r="C5" s="35" t="s">
        <v>1</v>
      </c>
      <c r="D5" s="35" t="s">
        <v>2</v>
      </c>
      <c r="E5" s="35" t="s">
        <v>299</v>
      </c>
      <c r="F5" s="35" t="s">
        <v>300</v>
      </c>
      <c r="G5" s="36" t="s">
        <v>286</v>
      </c>
      <c r="H5" s="37" t="s">
        <v>287</v>
      </c>
      <c r="I5" s="38" t="s">
        <v>289</v>
      </c>
      <c r="J5" s="107" t="s">
        <v>310</v>
      </c>
      <c r="K5" s="99" t="s">
        <v>310</v>
      </c>
      <c r="L5" s="94"/>
    </row>
    <row r="6" spans="1:12">
      <c r="A6" s="7">
        <v>198407100</v>
      </c>
      <c r="B6" s="39">
        <v>198407100</v>
      </c>
      <c r="C6" s="40" t="s">
        <v>26</v>
      </c>
      <c r="D6" s="40" t="s">
        <v>27</v>
      </c>
      <c r="E6" s="41">
        <v>17858</v>
      </c>
      <c r="F6" s="42">
        <v>79.483426129795134</v>
      </c>
      <c r="G6" s="43">
        <v>10.43030903034369</v>
      </c>
      <c r="H6" s="44">
        <v>186264.46</v>
      </c>
      <c r="I6" s="45">
        <v>1</v>
      </c>
      <c r="J6" s="100">
        <f>H6/$H$70</f>
        <v>1.5328925563783263E-2</v>
      </c>
      <c r="K6" s="101">
        <f>J6</f>
        <v>1.5328925563783263E-2</v>
      </c>
    </row>
    <row r="7" spans="1:12">
      <c r="A7" s="8">
        <v>235407100</v>
      </c>
      <c r="B7" s="46">
        <v>217247000</v>
      </c>
      <c r="C7" s="47" t="s">
        <v>30</v>
      </c>
      <c r="D7" s="47" t="s">
        <v>31</v>
      </c>
      <c r="E7" s="48">
        <v>12071</v>
      </c>
      <c r="F7" s="49">
        <v>79.249533971876701</v>
      </c>
      <c r="G7" s="50">
        <v>10.382682117590038</v>
      </c>
      <c r="H7" s="51">
        <v>125329.36</v>
      </c>
      <c r="I7" s="52">
        <v>2</v>
      </c>
      <c r="J7" s="100">
        <f t="shared" ref="J7:J69" si="0">H7/$H$70</f>
        <v>1.0314176039790927E-2</v>
      </c>
      <c r="K7" s="101">
        <f>K6+J7</f>
        <v>2.5643101603574192E-2</v>
      </c>
    </row>
    <row r="8" spans="1:12">
      <c r="A8" s="8">
        <v>103957100</v>
      </c>
      <c r="B8" s="46">
        <v>103957100</v>
      </c>
      <c r="C8" s="47" t="s">
        <v>32</v>
      </c>
      <c r="D8" s="47" t="s">
        <v>33</v>
      </c>
      <c r="E8" s="48">
        <v>30139</v>
      </c>
      <c r="F8" s="49">
        <v>72.954742284231031</v>
      </c>
      <c r="G8" s="50">
        <v>9.100888417544482</v>
      </c>
      <c r="H8" s="51">
        <v>274291.68</v>
      </c>
      <c r="I8" s="52">
        <v>3</v>
      </c>
      <c r="J8" s="100">
        <f t="shared" si="0"/>
        <v>2.25732635494987E-2</v>
      </c>
      <c r="K8" s="101">
        <f t="shared" ref="K8:K69" si="1">K7+J8</f>
        <v>4.8216365153072892E-2</v>
      </c>
    </row>
    <row r="9" spans="1:12">
      <c r="A9" s="8">
        <v>447056700</v>
      </c>
      <c r="B9" s="46">
        <v>510638900</v>
      </c>
      <c r="C9" s="47" t="s">
        <v>34</v>
      </c>
      <c r="D9" s="47" t="s">
        <v>35</v>
      </c>
      <c r="E9" s="48">
        <v>3403</v>
      </c>
      <c r="F9" s="49">
        <v>72.787395072332203</v>
      </c>
      <c r="G9" s="50">
        <v>9.0668118964178017</v>
      </c>
      <c r="H9" s="51">
        <v>30854.36</v>
      </c>
      <c r="I9" s="52">
        <v>4</v>
      </c>
      <c r="J9" s="100">
        <f t="shared" si="0"/>
        <v>2.5392078969770819E-3</v>
      </c>
      <c r="K9" s="101">
        <f t="shared" si="1"/>
        <v>5.0755573050049976E-2</v>
      </c>
    </row>
    <row r="10" spans="1:12">
      <c r="A10" s="8">
        <v>300099100</v>
      </c>
      <c r="B10" s="46">
        <v>300099100</v>
      </c>
      <c r="C10" s="47" t="s">
        <v>36</v>
      </c>
      <c r="D10" s="47" t="s">
        <v>37</v>
      </c>
      <c r="E10" s="48">
        <v>19175</v>
      </c>
      <c r="F10" s="49">
        <v>72.082926964455041</v>
      </c>
      <c r="G10" s="50">
        <v>8.9233627042337016</v>
      </c>
      <c r="H10" s="51">
        <v>171105.48</v>
      </c>
      <c r="I10" s="52">
        <v>5</v>
      </c>
      <c r="J10" s="100">
        <f t="shared" si="0"/>
        <v>1.408139355449454E-2</v>
      </c>
      <c r="K10" s="101">
        <f t="shared" si="1"/>
        <v>6.4836966604544521E-2</v>
      </c>
    </row>
    <row r="11" spans="1:12">
      <c r="A11" s="8">
        <v>700166500</v>
      </c>
      <c r="B11" s="46">
        <v>144747500</v>
      </c>
      <c r="C11" s="47" t="s">
        <v>38</v>
      </c>
      <c r="D11" s="47" t="s">
        <v>39</v>
      </c>
      <c r="E11" s="48">
        <v>26056</v>
      </c>
      <c r="F11" s="49">
        <v>71.971330779434055</v>
      </c>
      <c r="G11" s="50">
        <v>8.9006386342394936</v>
      </c>
      <c r="H11" s="51">
        <v>231915.04</v>
      </c>
      <c r="I11" s="52">
        <v>6</v>
      </c>
      <c r="J11" s="100">
        <f t="shared" si="0"/>
        <v>1.9085811567498268E-2</v>
      </c>
      <c r="K11" s="101">
        <f t="shared" si="1"/>
        <v>8.3922778172042786E-2</v>
      </c>
    </row>
    <row r="12" spans="1:12">
      <c r="A12" s="8">
        <v>124507400</v>
      </c>
      <c r="B12" s="46">
        <v>124507400</v>
      </c>
      <c r="C12" s="47" t="s">
        <v>40</v>
      </c>
      <c r="D12" s="47" t="s">
        <v>41</v>
      </c>
      <c r="E12" s="48">
        <v>31556</v>
      </c>
      <c r="F12" s="49">
        <v>71.597860683456304</v>
      </c>
      <c r="G12" s="50">
        <v>8.8245897926043959</v>
      </c>
      <c r="H12" s="51">
        <v>278468.76</v>
      </c>
      <c r="I12" s="52">
        <v>7</v>
      </c>
      <c r="J12" s="100">
        <f t="shared" si="0"/>
        <v>2.2917022892499334E-2</v>
      </c>
      <c r="K12" s="101">
        <f t="shared" si="1"/>
        <v>0.10683980106454212</v>
      </c>
    </row>
    <row r="13" spans="1:12">
      <c r="A13" s="8">
        <v>28600100</v>
      </c>
      <c r="B13" s="46">
        <v>28600100</v>
      </c>
      <c r="C13" s="47" t="s">
        <v>42</v>
      </c>
      <c r="D13" s="47" t="s">
        <v>43</v>
      </c>
      <c r="E13" s="48">
        <v>16831</v>
      </c>
      <c r="F13" s="49">
        <v>71.509758133714143</v>
      </c>
      <c r="G13" s="50">
        <v>8.8066496765813227</v>
      </c>
      <c r="H13" s="51">
        <v>148224.72</v>
      </c>
      <c r="I13" s="52">
        <v>8</v>
      </c>
      <c r="J13" s="100">
        <f t="shared" si="0"/>
        <v>1.2198385562079939E-2</v>
      </c>
      <c r="K13" s="101">
        <f t="shared" si="1"/>
        <v>0.11903818662662206</v>
      </c>
    </row>
    <row r="14" spans="1:12">
      <c r="A14" s="8">
        <v>413677200</v>
      </c>
      <c r="B14" s="46">
        <v>413677200</v>
      </c>
      <c r="C14" s="47" t="s">
        <v>44</v>
      </c>
      <c r="D14" s="47" t="s">
        <v>45</v>
      </c>
      <c r="E14" s="48">
        <v>31814</v>
      </c>
      <c r="F14" s="49">
        <v>70.925057955223267</v>
      </c>
      <c r="G14" s="50">
        <v>8.6875885475727088</v>
      </c>
      <c r="H14" s="51">
        <v>276386.94</v>
      </c>
      <c r="I14" s="52">
        <v>9</v>
      </c>
      <c r="J14" s="100">
        <f t="shared" si="0"/>
        <v>2.2745696253927514E-2</v>
      </c>
      <c r="K14" s="101">
        <f t="shared" si="1"/>
        <v>0.14178388288054958</v>
      </c>
    </row>
    <row r="15" spans="1:12" ht="15" thickBot="1">
      <c r="A15" s="9">
        <v>228687400</v>
      </c>
      <c r="B15" s="53">
        <v>228687400</v>
      </c>
      <c r="C15" s="54" t="s">
        <v>46</v>
      </c>
      <c r="D15" s="54" t="s">
        <v>47</v>
      </c>
      <c r="E15" s="73">
        <v>20820</v>
      </c>
      <c r="F15" s="55">
        <v>70.010672080602887</v>
      </c>
      <c r="G15" s="56">
        <v>8.5013942918041892</v>
      </c>
      <c r="H15" s="57">
        <v>176999.03</v>
      </c>
      <c r="I15" s="58">
        <v>10</v>
      </c>
      <c r="J15" s="102">
        <f t="shared" si="0"/>
        <v>1.4566412485408331E-2</v>
      </c>
      <c r="K15" s="103">
        <f t="shared" si="1"/>
        <v>0.1563502953659579</v>
      </c>
    </row>
    <row r="16" spans="1:12">
      <c r="A16" s="59">
        <v>422782400</v>
      </c>
      <c r="B16" s="60">
        <v>32677100</v>
      </c>
      <c r="C16" s="61" t="s">
        <v>48</v>
      </c>
      <c r="D16" s="61" t="s">
        <v>45</v>
      </c>
      <c r="E16" s="77">
        <v>41472</v>
      </c>
      <c r="F16" s="62">
        <v>69.621518328439578</v>
      </c>
      <c r="G16" s="63">
        <v>8.4221518239635138</v>
      </c>
      <c r="H16" s="64">
        <v>349283.48</v>
      </c>
      <c r="I16" s="65">
        <v>11</v>
      </c>
      <c r="J16" s="100">
        <f t="shared" si="0"/>
        <v>2.874483122319298E-2</v>
      </c>
      <c r="K16" s="101">
        <f t="shared" si="1"/>
        <v>0.18509512658915089</v>
      </c>
    </row>
    <row r="17" spans="1:11">
      <c r="A17" s="8">
        <v>424420600</v>
      </c>
      <c r="B17" s="46">
        <v>423180500</v>
      </c>
      <c r="C17" s="47" t="s">
        <v>49</v>
      </c>
      <c r="D17" s="47" t="s">
        <v>45</v>
      </c>
      <c r="E17" s="48">
        <v>44861</v>
      </c>
      <c r="F17" s="49">
        <v>69.614699207704859</v>
      </c>
      <c r="G17" s="50">
        <v>8.4207632623666662</v>
      </c>
      <c r="H17" s="51">
        <v>377763.86</v>
      </c>
      <c r="I17" s="52">
        <v>12</v>
      </c>
      <c r="J17" s="100">
        <f t="shared" si="0"/>
        <v>3.1088668716659322E-2</v>
      </c>
      <c r="K17" s="101">
        <f t="shared" si="1"/>
        <v>0.21618379530581022</v>
      </c>
    </row>
    <row r="18" spans="1:11">
      <c r="A18" s="8">
        <v>882348100</v>
      </c>
      <c r="B18" s="46">
        <v>200238800</v>
      </c>
      <c r="C18" s="47" t="s">
        <v>50</v>
      </c>
      <c r="D18" s="47" t="s">
        <v>31</v>
      </c>
      <c r="E18" s="48">
        <v>17213</v>
      </c>
      <c r="F18" s="49">
        <v>69.591237136288115</v>
      </c>
      <c r="G18" s="50">
        <v>8.4159857356709029</v>
      </c>
      <c r="H18" s="51">
        <v>144864.35999999999</v>
      </c>
      <c r="I18" s="52">
        <v>13</v>
      </c>
      <c r="J18" s="100">
        <f t="shared" si="0"/>
        <v>1.192183947106765E-2</v>
      </c>
      <c r="K18" s="101">
        <f t="shared" si="1"/>
        <v>0.22810563477687787</v>
      </c>
    </row>
    <row r="19" spans="1:11">
      <c r="A19" s="8">
        <v>21767100</v>
      </c>
      <c r="B19" s="46">
        <v>21767100</v>
      </c>
      <c r="C19" s="47" t="s">
        <v>51</v>
      </c>
      <c r="D19" s="47" t="s">
        <v>52</v>
      </c>
      <c r="E19" s="48">
        <v>20406</v>
      </c>
      <c r="F19" s="49">
        <v>69.148634753357555</v>
      </c>
      <c r="G19" s="50">
        <v>8.3258596482295992</v>
      </c>
      <c r="H19" s="51">
        <v>169897.49</v>
      </c>
      <c r="I19" s="52">
        <v>14</v>
      </c>
      <c r="J19" s="100">
        <f t="shared" si="0"/>
        <v>1.3981980124837616E-2</v>
      </c>
      <c r="K19" s="101">
        <f t="shared" si="1"/>
        <v>0.24208761490171549</v>
      </c>
    </row>
    <row r="20" spans="1:11">
      <c r="A20" s="8">
        <v>421520600</v>
      </c>
      <c r="B20" s="46">
        <v>421520600</v>
      </c>
      <c r="C20" s="47" t="s">
        <v>53</v>
      </c>
      <c r="D20" s="47" t="s">
        <v>41</v>
      </c>
      <c r="E20" s="48">
        <v>15571</v>
      </c>
      <c r="F20" s="49">
        <v>69.037297528921059</v>
      </c>
      <c r="G20" s="50">
        <v>8.3031883097731818</v>
      </c>
      <c r="H20" s="51">
        <v>129288.95</v>
      </c>
      <c r="I20" s="52">
        <v>15</v>
      </c>
      <c r="J20" s="100">
        <f t="shared" si="0"/>
        <v>1.0640036702491158E-2</v>
      </c>
      <c r="K20" s="101">
        <f t="shared" si="1"/>
        <v>0.25272765160420663</v>
      </c>
    </row>
    <row r="21" spans="1:11">
      <c r="A21" s="8">
        <v>405259500</v>
      </c>
      <c r="B21" s="46">
        <v>405259500</v>
      </c>
      <c r="C21" s="47" t="s">
        <v>54</v>
      </c>
      <c r="D21" s="47" t="s">
        <v>55</v>
      </c>
      <c r="E21" s="48">
        <v>11359</v>
      </c>
      <c r="F21" s="49">
        <v>68.671196685868665</v>
      </c>
      <c r="G21" s="50">
        <v>8.2286400518654705</v>
      </c>
      <c r="H21" s="51">
        <v>93469.119999999995</v>
      </c>
      <c r="I21" s="52">
        <v>16</v>
      </c>
      <c r="J21" s="100">
        <f t="shared" si="0"/>
        <v>7.6921876722608569E-3</v>
      </c>
      <c r="K21" s="101">
        <f t="shared" si="1"/>
        <v>0.2604198392764675</v>
      </c>
    </row>
    <row r="22" spans="1:11">
      <c r="A22" s="8">
        <v>700095200</v>
      </c>
      <c r="B22" s="46">
        <v>416653100</v>
      </c>
      <c r="C22" s="47" t="s">
        <v>56</v>
      </c>
      <c r="D22" s="47" t="s">
        <v>43</v>
      </c>
      <c r="E22" s="48">
        <v>25304</v>
      </c>
      <c r="F22" s="49">
        <v>67.233733375911697</v>
      </c>
      <c r="G22" s="50">
        <v>7.9359327620649713</v>
      </c>
      <c r="H22" s="51">
        <v>200810.84</v>
      </c>
      <c r="I22" s="52">
        <v>17</v>
      </c>
      <c r="J22" s="100">
        <f t="shared" si="0"/>
        <v>1.6526042696286724E-2</v>
      </c>
      <c r="K22" s="101">
        <f t="shared" si="1"/>
        <v>0.27694588197275422</v>
      </c>
    </row>
    <row r="23" spans="1:11">
      <c r="A23" s="8">
        <v>413976300</v>
      </c>
      <c r="B23" s="46">
        <v>410665200</v>
      </c>
      <c r="C23" s="47" t="s">
        <v>57</v>
      </c>
      <c r="D23" s="47" t="s">
        <v>58</v>
      </c>
      <c r="E23" s="48">
        <v>25273</v>
      </c>
      <c r="F23" s="49">
        <v>67.228961178354723</v>
      </c>
      <c r="G23" s="50">
        <v>7.9349610106445221</v>
      </c>
      <c r="H23" s="51">
        <v>200540.27</v>
      </c>
      <c r="I23" s="52">
        <v>18</v>
      </c>
      <c r="J23" s="100">
        <f t="shared" si="0"/>
        <v>1.6503775714223731E-2</v>
      </c>
      <c r="K23" s="101">
        <f t="shared" si="1"/>
        <v>0.29344965768697795</v>
      </c>
    </row>
    <row r="24" spans="1:11">
      <c r="A24" s="8">
        <v>818989700</v>
      </c>
      <c r="B24" s="46">
        <v>818989700</v>
      </c>
      <c r="C24" s="47" t="s">
        <v>59</v>
      </c>
      <c r="D24" s="47" t="s">
        <v>35</v>
      </c>
      <c r="E24" s="48">
        <v>27108</v>
      </c>
      <c r="F24" s="49">
        <v>66.296629358081347</v>
      </c>
      <c r="G24" s="50">
        <v>7.7451124639604645</v>
      </c>
      <c r="H24" s="51">
        <v>209954.51</v>
      </c>
      <c r="I24" s="52">
        <v>19</v>
      </c>
      <c r="J24" s="100">
        <f t="shared" si="0"/>
        <v>1.7278535344695325E-2</v>
      </c>
      <c r="K24" s="101">
        <f t="shared" si="1"/>
        <v>0.31072819303167326</v>
      </c>
    </row>
    <row r="25" spans="1:11">
      <c r="A25" s="8">
        <v>205210500</v>
      </c>
      <c r="B25" s="46">
        <v>43997500</v>
      </c>
      <c r="C25" s="47" t="s">
        <v>60</v>
      </c>
      <c r="D25" s="47" t="s">
        <v>61</v>
      </c>
      <c r="E25" s="48">
        <v>17499</v>
      </c>
      <c r="F25" s="49">
        <v>65.515891565769635</v>
      </c>
      <c r="G25" s="50">
        <v>7.5861326544241585</v>
      </c>
      <c r="H25" s="51">
        <v>132749.74</v>
      </c>
      <c r="I25" s="52">
        <v>20</v>
      </c>
      <c r="J25" s="100">
        <f t="shared" si="0"/>
        <v>1.09248478377012E-2</v>
      </c>
      <c r="K25" s="101">
        <f t="shared" si="1"/>
        <v>0.32165304086937446</v>
      </c>
    </row>
    <row r="26" spans="1:11">
      <c r="A26" s="8">
        <v>424347100</v>
      </c>
      <c r="B26" s="46">
        <v>303600600</v>
      </c>
      <c r="C26" s="47" t="s">
        <v>62</v>
      </c>
      <c r="D26" s="47" t="s">
        <v>45</v>
      </c>
      <c r="E26" s="48">
        <v>36717</v>
      </c>
      <c r="F26" s="49">
        <v>65.301309985720579</v>
      </c>
      <c r="G26" s="50">
        <v>7.5424379094507037</v>
      </c>
      <c r="H26" s="51">
        <v>276935.69</v>
      </c>
      <c r="I26" s="52">
        <v>21</v>
      </c>
      <c r="J26" s="100">
        <f t="shared" si="0"/>
        <v>2.2790856494926393E-2</v>
      </c>
      <c r="K26" s="101">
        <f t="shared" si="1"/>
        <v>0.34444389736430087</v>
      </c>
    </row>
    <row r="27" spans="1:11">
      <c r="A27" s="8">
        <v>407902700</v>
      </c>
      <c r="B27" s="46">
        <v>407902700</v>
      </c>
      <c r="C27" s="47" t="s">
        <v>63</v>
      </c>
      <c r="D27" s="47" t="s">
        <v>41</v>
      </c>
      <c r="E27" s="48">
        <v>19504</v>
      </c>
      <c r="F27" s="49">
        <v>64.661362245553647</v>
      </c>
      <c r="G27" s="50">
        <v>7.4121268487504306</v>
      </c>
      <c r="H27" s="51">
        <v>144566.12</v>
      </c>
      <c r="I27" s="52">
        <v>22</v>
      </c>
      <c r="J27" s="100">
        <f t="shared" si="0"/>
        <v>1.1897295343002948E-2</v>
      </c>
      <c r="K27" s="101">
        <f t="shared" si="1"/>
        <v>0.3563411927073038</v>
      </c>
    </row>
    <row r="28" spans="1:11">
      <c r="A28" s="8">
        <v>695502900</v>
      </c>
      <c r="B28" s="46">
        <v>695502900</v>
      </c>
      <c r="C28" s="47" t="s">
        <v>64</v>
      </c>
      <c r="D28" s="47" t="s">
        <v>65</v>
      </c>
      <c r="E28" s="48">
        <v>26422</v>
      </c>
      <c r="F28" s="49">
        <v>64.246173249179407</v>
      </c>
      <c r="G28" s="50">
        <v>7.327582885059746</v>
      </c>
      <c r="H28" s="51">
        <v>193609.39</v>
      </c>
      <c r="I28" s="52">
        <v>23</v>
      </c>
      <c r="J28" s="100">
        <f t="shared" si="0"/>
        <v>1.5933388085732962E-2</v>
      </c>
      <c r="K28" s="101">
        <f t="shared" si="1"/>
        <v>0.37227458079303677</v>
      </c>
    </row>
    <row r="29" spans="1:11">
      <c r="A29" s="8">
        <v>456047700</v>
      </c>
      <c r="B29" s="46">
        <v>413522900</v>
      </c>
      <c r="C29" s="47" t="s">
        <v>66</v>
      </c>
      <c r="D29" s="47" t="s">
        <v>37</v>
      </c>
      <c r="E29" s="48">
        <v>8081</v>
      </c>
      <c r="F29" s="49">
        <v>64.239338792791756</v>
      </c>
      <c r="G29" s="50">
        <v>7.3261912006997818</v>
      </c>
      <c r="H29" s="51">
        <v>59202.95</v>
      </c>
      <c r="I29" s="52">
        <v>24</v>
      </c>
      <c r="J29" s="100">
        <f t="shared" si="0"/>
        <v>4.8721995259126847E-3</v>
      </c>
      <c r="K29" s="101">
        <f t="shared" si="1"/>
        <v>0.37714678031894944</v>
      </c>
    </row>
    <row r="30" spans="1:11">
      <c r="A30" s="8">
        <v>300697200</v>
      </c>
      <c r="B30" s="46">
        <v>300697200</v>
      </c>
      <c r="C30" s="47" t="s">
        <v>67</v>
      </c>
      <c r="D30" s="47" t="s">
        <v>68</v>
      </c>
      <c r="E30" s="48">
        <v>37856</v>
      </c>
      <c r="F30" s="49">
        <v>64.053183083377562</v>
      </c>
      <c r="G30" s="50">
        <v>7.2882847492404066</v>
      </c>
      <c r="H30" s="51">
        <v>275905.31</v>
      </c>
      <c r="I30" s="52">
        <v>25</v>
      </c>
      <c r="J30" s="100">
        <f t="shared" si="0"/>
        <v>2.2706059758488259E-2</v>
      </c>
      <c r="K30" s="101">
        <f t="shared" si="1"/>
        <v>0.39985284007743771</v>
      </c>
    </row>
    <row r="31" spans="1:11">
      <c r="A31" s="8">
        <v>883399100</v>
      </c>
      <c r="B31" s="46">
        <v>413517200</v>
      </c>
      <c r="C31" s="47" t="s">
        <v>69</v>
      </c>
      <c r="D31" s="47" t="s">
        <v>37</v>
      </c>
      <c r="E31" s="48">
        <v>7651</v>
      </c>
      <c r="F31" s="49">
        <v>63.741485121438913</v>
      </c>
      <c r="G31" s="50">
        <v>7.2248144226982065</v>
      </c>
      <c r="H31" s="51">
        <v>55277.06</v>
      </c>
      <c r="I31" s="52">
        <v>26</v>
      </c>
      <c r="J31" s="100">
        <f t="shared" si="0"/>
        <v>4.5491122575116111E-3</v>
      </c>
      <c r="K31" s="101">
        <f t="shared" si="1"/>
        <v>0.4044019523349493</v>
      </c>
    </row>
    <row r="32" spans="1:11">
      <c r="A32" s="1">
        <v>882359600</v>
      </c>
      <c r="B32" s="4">
        <v>210033900</v>
      </c>
      <c r="C32" s="47" t="s">
        <v>70</v>
      </c>
      <c r="D32" s="47" t="s">
        <v>37</v>
      </c>
      <c r="E32" s="48">
        <v>29685</v>
      </c>
      <c r="F32" s="49">
        <v>63.690068425754063</v>
      </c>
      <c r="G32" s="50">
        <v>7.2143445612831965</v>
      </c>
      <c r="H32" s="51">
        <v>214157.82</v>
      </c>
      <c r="I32" s="52">
        <v>27</v>
      </c>
      <c r="J32" s="100">
        <f t="shared" si="0"/>
        <v>1.7624453326641566E-2</v>
      </c>
      <c r="K32" s="101">
        <f t="shared" si="1"/>
        <v>0.42202640566159089</v>
      </c>
    </row>
    <row r="33" spans="1:11">
      <c r="A33" s="8">
        <v>785606700</v>
      </c>
      <c r="B33" s="46">
        <v>21797200</v>
      </c>
      <c r="C33" s="47" t="s">
        <v>71</v>
      </c>
      <c r="D33" s="47" t="s">
        <v>52</v>
      </c>
      <c r="E33" s="48">
        <v>34760</v>
      </c>
      <c r="F33" s="49">
        <v>63.242147641389202</v>
      </c>
      <c r="G33" s="50">
        <v>7.1231355002041514</v>
      </c>
      <c r="H33" s="51">
        <v>247600.19</v>
      </c>
      <c r="I33" s="52">
        <v>28</v>
      </c>
      <c r="J33" s="100">
        <f t="shared" si="0"/>
        <v>2.0376645561308866E-2</v>
      </c>
      <c r="K33" s="101">
        <f t="shared" si="1"/>
        <v>0.44240305122289975</v>
      </c>
    </row>
    <row r="34" spans="1:11">
      <c r="A34" s="8">
        <v>300157100</v>
      </c>
      <c r="B34" s="46">
        <v>411370500</v>
      </c>
      <c r="C34" s="47" t="s">
        <v>72</v>
      </c>
      <c r="D34" s="47" t="s">
        <v>52</v>
      </c>
      <c r="E34" s="48">
        <v>17620</v>
      </c>
      <c r="F34" s="49">
        <v>62.265294800644099</v>
      </c>
      <c r="G34" s="50">
        <v>6.9242212423112122</v>
      </c>
      <c r="H34" s="51">
        <v>122004.78</v>
      </c>
      <c r="I34" s="52">
        <v>29</v>
      </c>
      <c r="J34" s="100">
        <f t="shared" si="0"/>
        <v>1.0040574519936616E-2</v>
      </c>
      <c r="K34" s="101">
        <f t="shared" si="1"/>
        <v>0.45244362574283636</v>
      </c>
    </row>
    <row r="35" spans="1:11">
      <c r="A35" s="8">
        <v>155557000</v>
      </c>
      <c r="B35" s="46">
        <v>155557000</v>
      </c>
      <c r="C35" s="47" t="s">
        <v>73</v>
      </c>
      <c r="D35" s="47" t="s">
        <v>37</v>
      </c>
      <c r="E35" s="48">
        <v>95074</v>
      </c>
      <c r="F35" s="49">
        <v>61.520289322708187</v>
      </c>
      <c r="G35" s="50">
        <v>6.7725175203291359</v>
      </c>
      <c r="H35" s="51">
        <v>643890.32999999996</v>
      </c>
      <c r="I35" s="52">
        <v>30</v>
      </c>
      <c r="J35" s="100">
        <f t="shared" si="0"/>
        <v>5.2989963516442376E-2</v>
      </c>
      <c r="K35" s="101">
        <f t="shared" si="1"/>
        <v>0.50543358925927873</v>
      </c>
    </row>
    <row r="36" spans="1:11">
      <c r="A36" s="8">
        <v>407404100</v>
      </c>
      <c r="B36" s="46">
        <v>407404100</v>
      </c>
      <c r="C36" s="47" t="s">
        <v>74</v>
      </c>
      <c r="D36" s="47" t="s">
        <v>55</v>
      </c>
      <c r="E36" s="48">
        <v>9938</v>
      </c>
      <c r="F36" s="49">
        <v>61.235553170889574</v>
      </c>
      <c r="G36" s="50">
        <v>6.71453736408463</v>
      </c>
      <c r="H36" s="51">
        <v>66729.070000000007</v>
      </c>
      <c r="I36" s="52">
        <v>31</v>
      </c>
      <c r="J36" s="100">
        <f t="shared" si="0"/>
        <v>5.4915733627901048E-3</v>
      </c>
      <c r="K36" s="101">
        <f t="shared" si="1"/>
        <v>0.51092516262206888</v>
      </c>
    </row>
    <row r="37" spans="1:11">
      <c r="A37" s="8">
        <v>411659300</v>
      </c>
      <c r="B37" s="46">
        <v>411659300</v>
      </c>
      <c r="C37" s="47" t="s">
        <v>75</v>
      </c>
      <c r="D37" s="47" t="s">
        <v>45</v>
      </c>
      <c r="E37" s="48">
        <v>20145</v>
      </c>
      <c r="F37" s="49">
        <v>61.068936405639846</v>
      </c>
      <c r="G37" s="50">
        <v>6.680609582099688</v>
      </c>
      <c r="H37" s="51">
        <v>134580.88</v>
      </c>
      <c r="I37" s="52">
        <v>32</v>
      </c>
      <c r="J37" s="100">
        <f t="shared" si="0"/>
        <v>1.1075544372922498E-2</v>
      </c>
      <c r="K37" s="101">
        <f t="shared" si="1"/>
        <v>0.52200070699499135</v>
      </c>
    </row>
    <row r="38" spans="1:11">
      <c r="A38" s="8">
        <v>139617000</v>
      </c>
      <c r="B38" s="46">
        <v>139617000</v>
      </c>
      <c r="C38" s="47" t="s">
        <v>76</v>
      </c>
      <c r="D38" s="47" t="s">
        <v>68</v>
      </c>
      <c r="E38" s="48">
        <v>47039</v>
      </c>
      <c r="F38" s="49">
        <v>60.997185381871688</v>
      </c>
      <c r="G38" s="50">
        <v>6.6659990890442389</v>
      </c>
      <c r="H38" s="51">
        <v>313561.93</v>
      </c>
      <c r="I38" s="52">
        <v>33</v>
      </c>
      <c r="J38" s="100">
        <f t="shared" si="0"/>
        <v>2.5805070299541943E-2</v>
      </c>
      <c r="K38" s="101">
        <f t="shared" si="1"/>
        <v>0.54780577729453328</v>
      </c>
    </row>
    <row r="39" spans="1:11">
      <c r="A39" s="8">
        <v>882349900</v>
      </c>
      <c r="B39" s="46">
        <v>310019700</v>
      </c>
      <c r="C39" s="47" t="s">
        <v>77</v>
      </c>
      <c r="D39" s="47" t="s">
        <v>37</v>
      </c>
      <c r="E39" s="48">
        <v>19770</v>
      </c>
      <c r="F39" s="49">
        <v>60.982731193247787</v>
      </c>
      <c r="G39" s="50">
        <v>6.663055816440993</v>
      </c>
      <c r="H39" s="51">
        <v>131728.60999999999</v>
      </c>
      <c r="I39" s="52">
        <v>34</v>
      </c>
      <c r="J39" s="100">
        <f t="shared" si="0"/>
        <v>1.0840812344505417E-2</v>
      </c>
      <c r="K39" s="101">
        <f t="shared" si="1"/>
        <v>0.55864658963903868</v>
      </c>
    </row>
    <row r="40" spans="1:11">
      <c r="A40" s="8">
        <v>215370000</v>
      </c>
      <c r="B40" s="46">
        <v>215370000</v>
      </c>
      <c r="C40" s="47" t="s">
        <v>78</v>
      </c>
      <c r="D40" s="47" t="s">
        <v>55</v>
      </c>
      <c r="E40" s="48">
        <v>14612</v>
      </c>
      <c r="F40" s="49">
        <v>60.783038608276541</v>
      </c>
      <c r="G40" s="50">
        <v>6.6223928826914422</v>
      </c>
      <c r="H40" s="51">
        <v>96766.399999999994</v>
      </c>
      <c r="I40" s="52">
        <v>35</v>
      </c>
      <c r="J40" s="100">
        <f t="shared" si="0"/>
        <v>7.9635424958431501E-3</v>
      </c>
      <c r="K40" s="101">
        <f t="shared" si="1"/>
        <v>0.56661013213488187</v>
      </c>
    </row>
    <row r="41" spans="1:11">
      <c r="A41" s="8">
        <v>889491400</v>
      </c>
      <c r="B41" s="46">
        <v>413508300</v>
      </c>
      <c r="C41" s="47" t="s">
        <v>79</v>
      </c>
      <c r="D41" s="47" t="s">
        <v>45</v>
      </c>
      <c r="E41" s="48">
        <v>13308</v>
      </c>
      <c r="F41" s="49">
        <v>60.739377201586827</v>
      </c>
      <c r="G41" s="50">
        <v>6.6135022126252929</v>
      </c>
      <c r="H41" s="51">
        <v>88012.49</v>
      </c>
      <c r="I41" s="52">
        <v>36</v>
      </c>
      <c r="J41" s="100">
        <f t="shared" si="0"/>
        <v>7.2431257572873478E-3</v>
      </c>
      <c r="K41" s="101">
        <f t="shared" si="1"/>
        <v>0.57385325789216923</v>
      </c>
    </row>
    <row r="42" spans="1:11">
      <c r="A42" s="8">
        <v>887130200</v>
      </c>
      <c r="B42" s="46">
        <v>411563500</v>
      </c>
      <c r="C42" s="47" t="s">
        <v>80</v>
      </c>
      <c r="D42" s="47" t="s">
        <v>68</v>
      </c>
      <c r="E42" s="48">
        <v>61344</v>
      </c>
      <c r="F42" s="49">
        <v>60.592652619079239</v>
      </c>
      <c r="G42" s="50">
        <v>6.583625029259693</v>
      </c>
      <c r="H42" s="51">
        <v>403865.89</v>
      </c>
      <c r="I42" s="52">
        <v>37</v>
      </c>
      <c r="J42" s="100">
        <f t="shared" si="0"/>
        <v>3.3236776170618265E-2</v>
      </c>
      <c r="K42" s="101">
        <f t="shared" si="1"/>
        <v>0.6070900340627875</v>
      </c>
    </row>
    <row r="43" spans="1:11">
      <c r="A43" s="8">
        <v>280024100</v>
      </c>
      <c r="B43" s="46">
        <v>280024100</v>
      </c>
      <c r="C43" s="47" t="s">
        <v>81</v>
      </c>
      <c r="D43" s="47" t="s">
        <v>35</v>
      </c>
      <c r="E43" s="48">
        <v>23881</v>
      </c>
      <c r="F43" s="49">
        <v>60.556674676640867</v>
      </c>
      <c r="G43" s="50">
        <v>6.5762989250379107</v>
      </c>
      <c r="H43" s="51">
        <v>157048.59</v>
      </c>
      <c r="I43" s="52">
        <v>38</v>
      </c>
      <c r="J43" s="100">
        <f t="shared" si="0"/>
        <v>1.2924559768444912E-2</v>
      </c>
      <c r="K43" s="101">
        <f t="shared" si="1"/>
        <v>0.62001459383123236</v>
      </c>
    </row>
    <row r="44" spans="1:11" ht="15">
      <c r="A44" s="8">
        <v>418760100</v>
      </c>
      <c r="B44" s="46">
        <v>418760100</v>
      </c>
      <c r="C44" s="47" t="s">
        <v>82</v>
      </c>
      <c r="D44" s="47" t="s">
        <v>83</v>
      </c>
      <c r="E44" s="48">
        <v>16906</v>
      </c>
      <c r="F44" s="49">
        <v>60.251618177416525</v>
      </c>
      <c r="G44" s="50">
        <v>6.5141809840056215</v>
      </c>
      <c r="H44" s="51">
        <v>110128.74</v>
      </c>
      <c r="I44" s="52">
        <v>39</v>
      </c>
      <c r="J44" s="100">
        <f t="shared" si="0"/>
        <v>9.0632172014631258E-3</v>
      </c>
      <c r="K44" s="101">
        <f t="shared" si="1"/>
        <v>0.62907781103269544</v>
      </c>
    </row>
    <row r="45" spans="1:11" ht="15">
      <c r="A45" s="8">
        <v>160077000</v>
      </c>
      <c r="B45" s="46">
        <v>160077000</v>
      </c>
      <c r="C45" s="47" t="s">
        <v>84</v>
      </c>
      <c r="D45" s="47" t="s">
        <v>35</v>
      </c>
      <c r="E45" s="48">
        <v>38890</v>
      </c>
      <c r="F45" s="49">
        <v>60.237440134342258</v>
      </c>
      <c r="G45" s="50">
        <v>6.5112939422744009</v>
      </c>
      <c r="H45" s="51">
        <v>253224.22</v>
      </c>
      <c r="I45" s="52">
        <v>40</v>
      </c>
      <c r="J45" s="100">
        <f t="shared" si="0"/>
        <v>2.0839483921554745E-2</v>
      </c>
      <c r="K45" s="101">
        <f t="shared" si="1"/>
        <v>0.64991729495425021</v>
      </c>
    </row>
    <row r="46" spans="1:11" ht="15">
      <c r="A46" s="8">
        <v>32167200</v>
      </c>
      <c r="B46" s="46">
        <v>32167200</v>
      </c>
      <c r="C46" s="47" t="s">
        <v>85</v>
      </c>
      <c r="D46" s="47" t="s">
        <v>45</v>
      </c>
      <c r="E46" s="48">
        <v>40831</v>
      </c>
      <c r="F46" s="49">
        <v>60.14949134088485</v>
      </c>
      <c r="G46" s="50">
        <v>6.4933851352837646</v>
      </c>
      <c r="H46" s="51">
        <v>265131.40999999997</v>
      </c>
      <c r="I46" s="52">
        <v>41</v>
      </c>
      <c r="J46" s="100">
        <f t="shared" si="0"/>
        <v>2.18194047780822E-2</v>
      </c>
      <c r="K46" s="101">
        <f t="shared" si="1"/>
        <v>0.67173669973233241</v>
      </c>
    </row>
    <row r="47" spans="1:11" ht="15">
      <c r="A47" s="8">
        <v>654277800</v>
      </c>
      <c r="B47" s="46">
        <v>413989500</v>
      </c>
      <c r="C47" s="47" t="s">
        <v>86</v>
      </c>
      <c r="D47" s="47" t="s">
        <v>52</v>
      </c>
      <c r="E47" s="48">
        <v>12145</v>
      </c>
      <c r="F47" s="49">
        <v>59.639119370923879</v>
      </c>
      <c r="G47" s="50">
        <v>6.3894592854324106</v>
      </c>
      <c r="H47" s="51">
        <v>77599.98</v>
      </c>
      <c r="I47" s="52">
        <v>42</v>
      </c>
      <c r="J47" s="100">
        <f t="shared" si="0"/>
        <v>6.38621193313566E-3</v>
      </c>
      <c r="K47" s="101">
        <f t="shared" si="1"/>
        <v>0.67812291166546812</v>
      </c>
    </row>
    <row r="48" spans="1:11" ht="15">
      <c r="A48" s="8">
        <v>907396500</v>
      </c>
      <c r="B48" s="46">
        <v>300687500</v>
      </c>
      <c r="C48" s="47" t="s">
        <v>87</v>
      </c>
      <c r="D48" s="47" t="s">
        <v>68</v>
      </c>
      <c r="E48" s="48">
        <v>24840</v>
      </c>
      <c r="F48" s="49">
        <v>59.090935414348955</v>
      </c>
      <c r="G48" s="50">
        <v>6.2778338692358995</v>
      </c>
      <c r="H48" s="51">
        <v>155941.39000000001</v>
      </c>
      <c r="I48" s="52">
        <v>43</v>
      </c>
      <c r="J48" s="100">
        <f t="shared" si="0"/>
        <v>1.2833441009749771E-2</v>
      </c>
      <c r="K48" s="101">
        <f t="shared" si="1"/>
        <v>0.69095635267521793</v>
      </c>
    </row>
    <row r="49" spans="1:11" ht="15">
      <c r="A49" s="8">
        <v>160033800</v>
      </c>
      <c r="B49" s="46">
        <v>367300600</v>
      </c>
      <c r="C49" s="47" t="s">
        <v>88</v>
      </c>
      <c r="D49" s="47" t="s">
        <v>35</v>
      </c>
      <c r="E49" s="48">
        <v>38325</v>
      </c>
      <c r="F49" s="49">
        <v>58.841820945708008</v>
      </c>
      <c r="G49" s="50">
        <v>6.227107272973651</v>
      </c>
      <c r="H49" s="51">
        <v>238653.89</v>
      </c>
      <c r="I49" s="52">
        <v>44</v>
      </c>
      <c r="J49" s="100">
        <f t="shared" si="0"/>
        <v>1.964039578627785E-2</v>
      </c>
      <c r="K49" s="101">
        <f t="shared" si="1"/>
        <v>0.71059674846149579</v>
      </c>
    </row>
    <row r="50" spans="1:11" ht="15">
      <c r="A50" s="8">
        <v>999362200</v>
      </c>
      <c r="B50" s="46">
        <v>413981000</v>
      </c>
      <c r="C50" s="47" t="s">
        <v>89</v>
      </c>
      <c r="D50" s="47" t="s">
        <v>90</v>
      </c>
      <c r="E50" s="48">
        <v>25931</v>
      </c>
      <c r="F50" s="49">
        <v>58.672452860931401</v>
      </c>
      <c r="G50" s="50">
        <v>6.1926192462321916</v>
      </c>
      <c r="H50" s="51">
        <v>160580.81</v>
      </c>
      <c r="I50" s="52">
        <v>45</v>
      </c>
      <c r="J50" s="100">
        <f t="shared" si="0"/>
        <v>1.3215249347417232E-2</v>
      </c>
      <c r="K50" s="101">
        <f t="shared" si="1"/>
        <v>0.72381199780891303</v>
      </c>
    </row>
    <row r="51" spans="1:11" ht="15">
      <c r="A51" s="8">
        <v>400685200</v>
      </c>
      <c r="B51" s="46">
        <v>400685200</v>
      </c>
      <c r="C51" s="47" t="s">
        <v>91</v>
      </c>
      <c r="D51" s="47" t="s">
        <v>68</v>
      </c>
      <c r="E51" s="48">
        <v>27724</v>
      </c>
      <c r="F51" s="49">
        <v>58.466882958296893</v>
      </c>
      <c r="G51" s="50">
        <v>6.1507595280411929</v>
      </c>
      <c r="H51" s="51">
        <v>170523.66</v>
      </c>
      <c r="I51" s="52">
        <v>46</v>
      </c>
      <c r="J51" s="100">
        <f t="shared" si="0"/>
        <v>1.4033511766033549E-2</v>
      </c>
      <c r="K51" s="101">
        <f t="shared" si="1"/>
        <v>0.73784550957494655</v>
      </c>
    </row>
    <row r="52" spans="1:11" ht="15">
      <c r="A52" s="8">
        <v>403853300</v>
      </c>
      <c r="B52" s="46">
        <v>403853300</v>
      </c>
      <c r="C52" s="47" t="s">
        <v>92</v>
      </c>
      <c r="D52" s="47" t="s">
        <v>93</v>
      </c>
      <c r="E52" s="48">
        <v>13618</v>
      </c>
      <c r="F52" s="49">
        <v>57.63253749289261</v>
      </c>
      <c r="G52" s="50">
        <v>5.9808637134877518</v>
      </c>
      <c r="H52" s="51">
        <v>81447.399999999994</v>
      </c>
      <c r="I52" s="52">
        <v>47</v>
      </c>
      <c r="J52" s="100">
        <f t="shared" si="0"/>
        <v>6.7028413899446028E-3</v>
      </c>
      <c r="K52" s="101">
        <f t="shared" si="1"/>
        <v>0.74454835096489114</v>
      </c>
    </row>
    <row r="53" spans="1:11" ht="15">
      <c r="A53" s="8">
        <v>180012400</v>
      </c>
      <c r="B53" s="46">
        <v>411233400</v>
      </c>
      <c r="C53" s="47" t="s">
        <v>94</v>
      </c>
      <c r="D53" s="47" t="s">
        <v>43</v>
      </c>
      <c r="E53" s="48">
        <v>29378</v>
      </c>
      <c r="F53" s="49">
        <v>57.231082709770092</v>
      </c>
      <c r="G53" s="50">
        <v>5.8991164155001909</v>
      </c>
      <c r="H53" s="51">
        <v>173304.24</v>
      </c>
      <c r="I53" s="52">
        <v>48</v>
      </c>
      <c r="J53" s="100">
        <f t="shared" si="0"/>
        <v>1.4262343953580999E-2</v>
      </c>
      <c r="K53" s="101">
        <f t="shared" si="1"/>
        <v>0.75881069491847208</v>
      </c>
    </row>
    <row r="54" spans="1:11" ht="15">
      <c r="A54" s="8">
        <v>918222500</v>
      </c>
      <c r="B54" s="46">
        <v>421676800</v>
      </c>
      <c r="C54" s="47" t="s">
        <v>95</v>
      </c>
      <c r="D54" s="47" t="s">
        <v>45</v>
      </c>
      <c r="E54" s="48">
        <v>26919</v>
      </c>
      <c r="F54" s="49">
        <v>56.917413148191912</v>
      </c>
      <c r="G54" s="50">
        <v>5.8352446167374046</v>
      </c>
      <c r="H54" s="51">
        <v>157078.95000000001</v>
      </c>
      <c r="I54" s="52">
        <v>49</v>
      </c>
      <c r="J54" s="100">
        <f t="shared" si="0"/>
        <v>1.2927058292211156E-2</v>
      </c>
      <c r="K54" s="101">
        <f t="shared" si="1"/>
        <v>0.77173775321068327</v>
      </c>
    </row>
    <row r="55" spans="1:11" ht="15">
      <c r="A55" s="8">
        <v>420618500</v>
      </c>
      <c r="B55" s="46">
        <v>543303700</v>
      </c>
      <c r="C55" s="47" t="s">
        <v>96</v>
      </c>
      <c r="D55" s="47" t="s">
        <v>68</v>
      </c>
      <c r="E55" s="48">
        <v>34611</v>
      </c>
      <c r="F55" s="49">
        <v>56.841832656270199</v>
      </c>
      <c r="G55" s="50">
        <v>5.8198543380437133</v>
      </c>
      <c r="H55" s="51">
        <v>201430.98</v>
      </c>
      <c r="I55" s="52">
        <v>50</v>
      </c>
      <c r="J55" s="100">
        <f t="shared" si="0"/>
        <v>1.6577078089185213E-2</v>
      </c>
      <c r="K55" s="101">
        <f t="shared" si="1"/>
        <v>0.78831483129986846</v>
      </c>
    </row>
    <row r="56" spans="1:11" ht="15">
      <c r="A56" s="8">
        <v>302075400</v>
      </c>
      <c r="B56" s="46">
        <v>120007100</v>
      </c>
      <c r="C56" s="47" t="s">
        <v>97</v>
      </c>
      <c r="D56" s="47" t="s">
        <v>41</v>
      </c>
      <c r="E56" s="48">
        <v>21266</v>
      </c>
      <c r="F56" s="49">
        <v>56.790516817752696</v>
      </c>
      <c r="G56" s="50">
        <v>5.8094050139376625</v>
      </c>
      <c r="H56" s="51">
        <v>123542.81</v>
      </c>
      <c r="I56" s="52">
        <v>51</v>
      </c>
      <c r="J56" s="100">
        <f t="shared" si="0"/>
        <v>1.0167149108480589E-2</v>
      </c>
      <c r="K56" s="101">
        <f t="shared" si="1"/>
        <v>0.79848198040834906</v>
      </c>
    </row>
    <row r="57" spans="1:11" ht="15">
      <c r="A57" s="8">
        <v>209046500</v>
      </c>
      <c r="B57" s="46">
        <v>207124000</v>
      </c>
      <c r="C57" s="47" t="s">
        <v>98</v>
      </c>
      <c r="D57" s="47" t="s">
        <v>55</v>
      </c>
      <c r="E57" s="48">
        <v>21254</v>
      </c>
      <c r="F57" s="49">
        <v>56.167405481958184</v>
      </c>
      <c r="G57" s="50">
        <v>5.6825223108585554</v>
      </c>
      <c r="H57" s="51">
        <v>120776.33</v>
      </c>
      <c r="I57" s="52">
        <v>52</v>
      </c>
      <c r="J57" s="100">
        <f t="shared" si="0"/>
        <v>9.9394773025241832E-3</v>
      </c>
      <c r="K57" s="101">
        <f t="shared" si="1"/>
        <v>0.80842145771087326</v>
      </c>
    </row>
    <row r="58" spans="1:11" ht="15">
      <c r="A58" s="8">
        <v>500188900</v>
      </c>
      <c r="B58" s="46">
        <v>416226900</v>
      </c>
      <c r="C58" s="47" t="s">
        <v>99</v>
      </c>
      <c r="D58" s="47" t="s">
        <v>45</v>
      </c>
      <c r="E58" s="48">
        <v>19059</v>
      </c>
      <c r="F58" s="49">
        <v>55.938985846721458</v>
      </c>
      <c r="G58" s="50">
        <v>5.6360097550915746</v>
      </c>
      <c r="H58" s="51">
        <v>107416.71</v>
      </c>
      <c r="I58" s="52">
        <v>53</v>
      </c>
      <c r="J58" s="100">
        <f t="shared" si="0"/>
        <v>8.8400264435657423E-3</v>
      </c>
      <c r="K58" s="101">
        <f t="shared" si="1"/>
        <v>0.817261484154439</v>
      </c>
    </row>
    <row r="59" spans="1:11" ht="15">
      <c r="A59" s="8">
        <v>280020900</v>
      </c>
      <c r="B59" s="46">
        <v>411258000</v>
      </c>
      <c r="C59" s="47" t="s">
        <v>100</v>
      </c>
      <c r="D59" s="47" t="s">
        <v>31</v>
      </c>
      <c r="E59" s="48">
        <v>29401</v>
      </c>
      <c r="F59" s="49">
        <v>55.667435076566605</v>
      </c>
      <c r="G59" s="50">
        <v>5.5807145072583317</v>
      </c>
      <c r="H59" s="51">
        <v>164078.59</v>
      </c>
      <c r="I59" s="52">
        <v>54</v>
      </c>
      <c r="J59" s="100">
        <f t="shared" si="0"/>
        <v>1.3503104632631007E-2</v>
      </c>
      <c r="K59" s="101">
        <f t="shared" si="1"/>
        <v>0.83076458878707005</v>
      </c>
    </row>
    <row r="60" spans="1:11" ht="15">
      <c r="A60" s="8">
        <v>750019000</v>
      </c>
      <c r="B60" s="46">
        <v>900046100</v>
      </c>
      <c r="C60" s="47" t="s">
        <v>101</v>
      </c>
      <c r="D60" s="47" t="s">
        <v>45</v>
      </c>
      <c r="E60" s="48">
        <v>31112</v>
      </c>
      <c r="F60" s="49">
        <v>55.405832739769423</v>
      </c>
      <c r="G60" s="50">
        <v>5.5274450356280092</v>
      </c>
      <c r="H60" s="51">
        <v>171969.87</v>
      </c>
      <c r="I60" s="52">
        <v>55</v>
      </c>
      <c r="J60" s="100">
        <f t="shared" si="0"/>
        <v>1.4152529883819405E-2</v>
      </c>
      <c r="K60" s="101">
        <f t="shared" si="1"/>
        <v>0.84491711867088948</v>
      </c>
    </row>
    <row r="61" spans="1:11" ht="15">
      <c r="A61" s="8">
        <v>424953400</v>
      </c>
      <c r="B61" s="46">
        <v>413969100</v>
      </c>
      <c r="C61" s="47" t="s">
        <v>102</v>
      </c>
      <c r="D61" s="47" t="s">
        <v>68</v>
      </c>
      <c r="E61" s="48">
        <v>30411</v>
      </c>
      <c r="F61" s="49">
        <v>55.390002421605686</v>
      </c>
      <c r="G61" s="50">
        <v>5.5242215449870375</v>
      </c>
      <c r="H61" s="51">
        <v>167997.1</v>
      </c>
      <c r="I61" s="52">
        <v>56</v>
      </c>
      <c r="J61" s="100">
        <f t="shared" si="0"/>
        <v>1.3825584552369536E-2</v>
      </c>
      <c r="K61" s="101">
        <f t="shared" si="1"/>
        <v>0.85874270322325896</v>
      </c>
    </row>
    <row r="62" spans="1:11" ht="15">
      <c r="A62" s="8">
        <v>425023100</v>
      </c>
      <c r="B62" s="46">
        <v>402642000</v>
      </c>
      <c r="C62" s="47" t="s">
        <v>103</v>
      </c>
      <c r="D62" s="47" t="s">
        <v>37</v>
      </c>
      <c r="E62" s="48">
        <v>30602</v>
      </c>
      <c r="F62" s="49">
        <v>55.159977856084566</v>
      </c>
      <c r="G62" s="50">
        <v>5.4773821810221648</v>
      </c>
      <c r="H62" s="51">
        <v>167618.85</v>
      </c>
      <c r="I62" s="52">
        <v>57</v>
      </c>
      <c r="J62" s="100">
        <f t="shared" si="0"/>
        <v>1.3794455875999921E-2</v>
      </c>
      <c r="K62" s="101">
        <f t="shared" si="1"/>
        <v>0.87253715909925889</v>
      </c>
    </row>
    <row r="63" spans="1:11" ht="15">
      <c r="A63" s="8">
        <v>811065400</v>
      </c>
      <c r="B63" s="46">
        <v>811065400</v>
      </c>
      <c r="C63" s="47" t="s">
        <v>104</v>
      </c>
      <c r="D63" s="47" t="s">
        <v>45</v>
      </c>
      <c r="E63" s="48">
        <v>58668</v>
      </c>
      <c r="F63" s="49">
        <v>54.827187186950738</v>
      </c>
      <c r="G63" s="50">
        <v>5.4096167958757615</v>
      </c>
      <c r="H63" s="51">
        <v>317371.40000000002</v>
      </c>
      <c r="I63" s="52">
        <v>58</v>
      </c>
      <c r="J63" s="100">
        <f t="shared" si="0"/>
        <v>2.6118576601643084E-2</v>
      </c>
      <c r="K63" s="101">
        <f t="shared" si="1"/>
        <v>0.89865573570090196</v>
      </c>
    </row>
    <row r="64" spans="1:11" ht="15">
      <c r="A64" s="8">
        <v>960200300</v>
      </c>
      <c r="B64" s="46">
        <v>960200300</v>
      </c>
      <c r="C64" s="47" t="s">
        <v>105</v>
      </c>
      <c r="D64" s="47" t="s">
        <v>45</v>
      </c>
      <c r="E64" s="48">
        <v>78890</v>
      </c>
      <c r="F64" s="49">
        <v>54.617620455971895</v>
      </c>
      <c r="G64" s="50">
        <v>5.3669432128825356</v>
      </c>
      <c r="H64" s="51">
        <v>423398.15</v>
      </c>
      <c r="I64" s="52">
        <v>59</v>
      </c>
      <c r="J64" s="100">
        <f t="shared" si="0"/>
        <v>3.4844214109302121E-2</v>
      </c>
      <c r="K64" s="101">
        <f t="shared" si="1"/>
        <v>0.93349994981020412</v>
      </c>
    </row>
    <row r="65" spans="1:11" ht="15">
      <c r="A65" s="8">
        <v>510643500</v>
      </c>
      <c r="B65" s="46">
        <v>414432500</v>
      </c>
      <c r="C65" s="47" t="s">
        <v>106</v>
      </c>
      <c r="D65" s="47" t="s">
        <v>68</v>
      </c>
      <c r="E65" s="48">
        <v>26413</v>
      </c>
      <c r="F65" s="49">
        <v>54.450951466261252</v>
      </c>
      <c r="G65" s="50">
        <v>5.3330047965528342</v>
      </c>
      <c r="H65" s="51">
        <v>140860.66</v>
      </c>
      <c r="I65" s="52">
        <v>60</v>
      </c>
      <c r="J65" s="100">
        <f t="shared" si="0"/>
        <v>1.1592348706808494E-2</v>
      </c>
      <c r="K65" s="101">
        <f t="shared" si="1"/>
        <v>0.9450922985170126</v>
      </c>
    </row>
    <row r="66" spans="1:11" ht="15">
      <c r="A66" s="8">
        <v>500178100</v>
      </c>
      <c r="B66" s="46">
        <v>423956300</v>
      </c>
      <c r="C66" s="47" t="s">
        <v>107</v>
      </c>
      <c r="D66" s="47" t="s">
        <v>43</v>
      </c>
      <c r="E66" s="48">
        <v>18472</v>
      </c>
      <c r="F66" s="49">
        <v>54.362171378339561</v>
      </c>
      <c r="G66" s="50">
        <v>5.3149267150158614</v>
      </c>
      <c r="H66" s="51">
        <v>98177.33</v>
      </c>
      <c r="I66" s="52">
        <v>61</v>
      </c>
      <c r="J66" s="100">
        <f t="shared" si="0"/>
        <v>8.0796571907544006E-3</v>
      </c>
      <c r="K66" s="101">
        <f t="shared" si="1"/>
        <v>0.95317195570776703</v>
      </c>
    </row>
    <row r="67" spans="1:11" ht="14.45" customHeight="1">
      <c r="A67" s="8">
        <v>823008100</v>
      </c>
      <c r="B67" s="46">
        <v>409860900</v>
      </c>
      <c r="C67" s="47" t="s">
        <v>108</v>
      </c>
      <c r="D67" s="47" t="s">
        <v>37</v>
      </c>
      <c r="E67" s="48">
        <v>26272</v>
      </c>
      <c r="F67" s="49">
        <v>54.353369151482084</v>
      </c>
      <c r="G67" s="50">
        <v>5.3131343381601779</v>
      </c>
      <c r="H67" s="51">
        <v>139586.67000000001</v>
      </c>
      <c r="I67" s="52">
        <v>62</v>
      </c>
      <c r="J67" s="100">
        <f t="shared" si="0"/>
        <v>1.1487503703746698E-2</v>
      </c>
      <c r="K67" s="101">
        <f t="shared" si="1"/>
        <v>0.96465945941151376</v>
      </c>
    </row>
    <row r="68" spans="1:11" ht="15">
      <c r="A68" s="8">
        <v>699397400</v>
      </c>
      <c r="B68" s="46">
        <v>87007200</v>
      </c>
      <c r="C68" s="47" t="s">
        <v>109</v>
      </c>
      <c r="D68" s="47" t="s">
        <v>58</v>
      </c>
      <c r="E68" s="48">
        <v>32721</v>
      </c>
      <c r="F68" s="49">
        <v>54.130137755367308</v>
      </c>
      <c r="G68" s="50">
        <v>5.267678251383888</v>
      </c>
      <c r="H68" s="51">
        <v>172363.7</v>
      </c>
      <c r="I68" s="52">
        <v>63</v>
      </c>
      <c r="J68" s="100">
        <f t="shared" si="0"/>
        <v>1.4184940740698839E-2</v>
      </c>
      <c r="K68" s="101">
        <f t="shared" si="1"/>
        <v>0.97884440015221263</v>
      </c>
    </row>
    <row r="69" spans="1:11" ht="15.75" thickBot="1">
      <c r="A69" s="9">
        <v>400450700</v>
      </c>
      <c r="B69" s="53">
        <v>400450700</v>
      </c>
      <c r="C69" s="54" t="s">
        <v>110</v>
      </c>
      <c r="D69" s="54" t="s">
        <v>68</v>
      </c>
      <c r="E69" s="73">
        <v>49292</v>
      </c>
      <c r="F69" s="55">
        <v>53.872197668674801</v>
      </c>
      <c r="G69" s="56">
        <v>5.2151545151718448</v>
      </c>
      <c r="H69" s="57">
        <v>257065.4</v>
      </c>
      <c r="I69" s="58">
        <v>64</v>
      </c>
      <c r="J69" s="104">
        <f t="shared" si="0"/>
        <v>2.1155599847787226E-2</v>
      </c>
      <c r="K69" s="105">
        <f t="shared" si="1"/>
        <v>0.99999999999999989</v>
      </c>
    </row>
    <row r="70" spans="1:11" ht="15">
      <c r="A70" s="3" t="s">
        <v>309</v>
      </c>
      <c r="B70" s="66"/>
      <c r="C70" s="66"/>
      <c r="D70" s="66"/>
      <c r="E70" s="92">
        <f>SUM(E6:E69)</f>
        <v>1783147</v>
      </c>
      <c r="F70" s="96">
        <f>SUMPRODUCT(E6:E69,F6:F69)/E70</f>
        <v>61.726241625130839</v>
      </c>
      <c r="G70" s="93">
        <f>H70/E70</f>
        <v>6.8144551122257466</v>
      </c>
      <c r="H70" s="91">
        <f>SUM(H6:H69)</f>
        <v>12151175.190000003</v>
      </c>
      <c r="I70" s="66"/>
      <c r="J70" s="106">
        <f>SUM(J6:J69)</f>
        <v>0.99999999999999989</v>
      </c>
      <c r="K70" s="97"/>
    </row>
  </sheetData>
  <printOptions horizontalCentered="1"/>
  <pageMargins left="0.5" right="0.5" top="0.5" bottom="0.75" header="0.5" footer="0.5"/>
  <pageSetup scale="48" orientation="landscape" horizontalDpi="300" verticalDpi="300" r:id="rId1"/>
  <headerFooter scaleWithDoc="0" alignWithMargins="0">
    <oddFooter>&amp;L&amp;8&amp;D   &amp;T   &amp;Z&amp;F:  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1359F-B9F7-4708-A269-E588C6BF48DF}">
  <sheetPr>
    <pageSetUpPr fitToPage="1"/>
  </sheetPr>
  <dimension ref="A1:J5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J5" sqref="J5"/>
    </sheetView>
  </sheetViews>
  <sheetFormatPr defaultColWidth="8.75" defaultRowHeight="14.25"/>
  <cols>
    <col min="1" max="1" width="11.25" style="1" customWidth="1"/>
    <col min="2" max="2" width="9.875" style="4" bestFit="1" customWidth="1"/>
    <col min="3" max="3" width="87.875" style="4" bestFit="1" customWidth="1"/>
    <col min="4" max="4" width="18" style="4" bestFit="1" customWidth="1"/>
    <col min="5" max="5" width="9.625" style="4" bestFit="1" customWidth="1"/>
    <col min="6" max="6" width="13.75" style="4" bestFit="1" customWidth="1"/>
    <col min="7" max="7" width="14" style="4" bestFit="1" customWidth="1"/>
    <col min="8" max="8" width="16.125" style="4" bestFit="1" customWidth="1"/>
    <col min="9" max="9" width="8.125" style="4" bestFit="1" customWidth="1"/>
    <col min="10" max="10" width="17.125" style="2" customWidth="1"/>
    <col min="11" max="16384" width="8.75" style="1"/>
  </cols>
  <sheetData>
    <row r="1" spans="1:10" ht="15">
      <c r="A1" s="10" t="s">
        <v>303</v>
      </c>
      <c r="D1" s="66"/>
    </row>
    <row r="2" spans="1:10" ht="15">
      <c r="A2" s="10" t="s">
        <v>304</v>
      </c>
      <c r="D2" s="66"/>
    </row>
    <row r="3" spans="1:10" ht="15">
      <c r="A3" s="10" t="s">
        <v>308</v>
      </c>
      <c r="D3" s="66"/>
    </row>
    <row r="4" spans="1:10" ht="14.45" customHeight="1" thickBot="1"/>
    <row r="5" spans="1:10" ht="15.75" thickBot="1">
      <c r="A5" s="6" t="s">
        <v>298</v>
      </c>
      <c r="B5" s="35" t="s">
        <v>0</v>
      </c>
      <c r="C5" s="35" t="s">
        <v>1</v>
      </c>
      <c r="D5" s="35" t="s">
        <v>2</v>
      </c>
      <c r="E5" s="35" t="s">
        <v>299</v>
      </c>
      <c r="F5" s="35" t="s">
        <v>301</v>
      </c>
      <c r="G5" s="35" t="s">
        <v>302</v>
      </c>
      <c r="H5" s="37" t="s">
        <v>296</v>
      </c>
      <c r="I5" s="38" t="s">
        <v>294</v>
      </c>
      <c r="J5" s="1"/>
    </row>
    <row r="6" spans="1:10" ht="15">
      <c r="A6" s="11">
        <v>581070100</v>
      </c>
      <c r="B6" s="67">
        <v>205175300</v>
      </c>
      <c r="C6" s="68" t="s">
        <v>128</v>
      </c>
      <c r="D6" s="40" t="s">
        <v>55</v>
      </c>
      <c r="E6" s="41">
        <v>15903</v>
      </c>
      <c r="F6" s="42">
        <v>16.992543093929299</v>
      </c>
      <c r="G6" s="43">
        <v>2.8142910086557045</v>
      </c>
      <c r="H6" s="44">
        <v>44755.67</v>
      </c>
      <c r="I6" s="45">
        <v>1</v>
      </c>
      <c r="J6" s="1"/>
    </row>
    <row r="7" spans="1:10">
      <c r="A7" s="8">
        <v>419276100</v>
      </c>
      <c r="B7" s="47">
        <v>419276100</v>
      </c>
      <c r="C7" s="47" t="s">
        <v>183</v>
      </c>
      <c r="D7" s="47" t="s">
        <v>37</v>
      </c>
      <c r="E7" s="48">
        <v>8222</v>
      </c>
      <c r="F7" s="49">
        <v>15.888206407546168</v>
      </c>
      <c r="G7" s="50">
        <v>2.7224680702085848</v>
      </c>
      <c r="H7" s="51">
        <v>22384.13</v>
      </c>
      <c r="I7" s="52">
        <v>2</v>
      </c>
      <c r="J7" s="1"/>
    </row>
    <row r="8" spans="1:10" ht="15">
      <c r="A8" s="12">
        <v>424952600</v>
      </c>
      <c r="B8" s="69">
        <v>413980100</v>
      </c>
      <c r="C8" s="70" t="s">
        <v>138</v>
      </c>
      <c r="D8" s="47" t="s">
        <v>45</v>
      </c>
      <c r="E8" s="48">
        <v>33718</v>
      </c>
      <c r="F8" s="49">
        <v>14.5383908355019</v>
      </c>
      <c r="G8" s="50">
        <v>2.6102341530390674</v>
      </c>
      <c r="H8" s="51">
        <v>88011.88</v>
      </c>
      <c r="I8" s="52">
        <v>3</v>
      </c>
      <c r="J8" s="1"/>
    </row>
    <row r="9" spans="1:10">
      <c r="A9" s="8">
        <v>907374400</v>
      </c>
      <c r="B9" s="47">
        <v>155917600</v>
      </c>
      <c r="C9" s="47" t="s">
        <v>121</v>
      </c>
      <c r="D9" s="47" t="s">
        <v>37</v>
      </c>
      <c r="E9" s="48">
        <v>44750</v>
      </c>
      <c r="F9" s="49">
        <v>14.274735444595436</v>
      </c>
      <c r="G9" s="50">
        <v>2.5883118416380531</v>
      </c>
      <c r="H9" s="51">
        <v>115826.95</v>
      </c>
      <c r="I9" s="52">
        <v>4</v>
      </c>
      <c r="J9" s="1"/>
    </row>
    <row r="10" spans="1:10" ht="15">
      <c r="A10" s="12">
        <v>300215200</v>
      </c>
      <c r="B10" s="69">
        <v>217307700</v>
      </c>
      <c r="C10" s="70" t="s">
        <v>213</v>
      </c>
      <c r="D10" s="47" t="s">
        <v>31</v>
      </c>
      <c r="E10" s="48">
        <v>30245</v>
      </c>
      <c r="F10" s="49">
        <v>12.868520402304851</v>
      </c>
      <c r="G10" s="50">
        <v>2.4713884442142491</v>
      </c>
      <c r="H10" s="51">
        <v>74747.14</v>
      </c>
      <c r="I10" s="52">
        <v>5</v>
      </c>
      <c r="J10" s="1"/>
    </row>
    <row r="11" spans="1:10" ht="15">
      <c r="A11" s="12">
        <v>420837400</v>
      </c>
      <c r="B11" s="69">
        <v>411114100</v>
      </c>
      <c r="C11" s="70" t="s">
        <v>130</v>
      </c>
      <c r="D11" s="47" t="s">
        <v>68</v>
      </c>
      <c r="E11" s="48">
        <v>37276</v>
      </c>
      <c r="F11" s="49">
        <v>10.43272852199506</v>
      </c>
      <c r="G11" s="50">
        <v>2.2688582098631618</v>
      </c>
      <c r="H11" s="51">
        <v>84573.96</v>
      </c>
      <c r="I11" s="52">
        <v>6</v>
      </c>
      <c r="J11" s="1"/>
    </row>
    <row r="12" spans="1:10" ht="15">
      <c r="A12" s="8">
        <v>714262500</v>
      </c>
      <c r="B12" s="69">
        <v>714749000</v>
      </c>
      <c r="C12" s="70" t="s">
        <v>156</v>
      </c>
      <c r="D12" s="47" t="s">
        <v>55</v>
      </c>
      <c r="E12" s="48">
        <v>29820</v>
      </c>
      <c r="F12" s="49">
        <v>9.0877836709140851</v>
      </c>
      <c r="G12" s="50">
        <v>2.1570292814228242</v>
      </c>
      <c r="H12" s="51">
        <v>64322.61</v>
      </c>
      <c r="I12" s="52">
        <v>7</v>
      </c>
      <c r="J12" s="1"/>
    </row>
    <row r="13" spans="1:10" ht="15">
      <c r="A13" s="12">
        <v>414068100</v>
      </c>
      <c r="B13" s="69">
        <v>414068100</v>
      </c>
      <c r="C13" s="70" t="s">
        <v>144</v>
      </c>
      <c r="D13" s="47" t="s">
        <v>45</v>
      </c>
      <c r="E13" s="48">
        <v>21045</v>
      </c>
      <c r="F13" s="49">
        <v>8.8636336058352754</v>
      </c>
      <c r="G13" s="50">
        <v>2.1383917428148669</v>
      </c>
      <c r="H13" s="51">
        <v>45002.45</v>
      </c>
      <c r="I13" s="52">
        <v>8</v>
      </c>
      <c r="J13" s="1"/>
    </row>
    <row r="14" spans="1:10" ht="15">
      <c r="A14" s="12">
        <v>918268300</v>
      </c>
      <c r="B14" s="69">
        <v>714748100</v>
      </c>
      <c r="C14" s="70" t="s">
        <v>175</v>
      </c>
      <c r="D14" s="47" t="s">
        <v>37</v>
      </c>
      <c r="E14" s="48">
        <v>29663</v>
      </c>
      <c r="F14" s="49">
        <v>8.77760510458711</v>
      </c>
      <c r="G14" s="50">
        <v>2.1312386799199992</v>
      </c>
      <c r="H14" s="51">
        <v>63218.93</v>
      </c>
      <c r="I14" s="52">
        <v>9</v>
      </c>
      <c r="J14" s="1"/>
    </row>
    <row r="15" spans="1:10" ht="15.75" thickBot="1">
      <c r="A15" s="78">
        <v>210786400</v>
      </c>
      <c r="B15" s="71">
        <v>208065600</v>
      </c>
      <c r="C15" s="72" t="s">
        <v>206</v>
      </c>
      <c r="D15" s="54" t="s">
        <v>207</v>
      </c>
      <c r="E15" s="73">
        <v>16911</v>
      </c>
      <c r="F15" s="55">
        <v>8.534808763231986</v>
      </c>
      <c r="G15" s="56">
        <v>2.111050748302465</v>
      </c>
      <c r="H15" s="57">
        <v>35699.980000000003</v>
      </c>
      <c r="I15" s="58">
        <v>10</v>
      </c>
      <c r="J15" s="1"/>
    </row>
    <row r="16" spans="1:10" ht="15">
      <c r="A16" s="74">
        <v>444248200</v>
      </c>
      <c r="B16" s="75">
        <v>413516400</v>
      </c>
      <c r="C16" s="76" t="s">
        <v>169</v>
      </c>
      <c r="D16" s="61" t="s">
        <v>35</v>
      </c>
      <c r="E16" s="77">
        <v>22591</v>
      </c>
      <c r="F16" s="62">
        <v>8.337973255845732</v>
      </c>
      <c r="G16" s="63">
        <v>2.0946843494480261</v>
      </c>
      <c r="H16" s="64">
        <v>47321.01</v>
      </c>
      <c r="I16" s="65">
        <v>11</v>
      </c>
      <c r="J16" s="1"/>
    </row>
    <row r="17" spans="1:10" ht="15">
      <c r="A17" s="12">
        <v>200128400</v>
      </c>
      <c r="B17" s="69">
        <v>423955500</v>
      </c>
      <c r="C17" s="70" t="s">
        <v>133</v>
      </c>
      <c r="D17" s="47" t="s">
        <v>43</v>
      </c>
      <c r="E17" s="48">
        <v>23788</v>
      </c>
      <c r="F17" s="49">
        <v>8.0627044488217408</v>
      </c>
      <c r="G17" s="50">
        <v>2.0717964104386297</v>
      </c>
      <c r="H17" s="51">
        <v>49283.89</v>
      </c>
      <c r="I17" s="52">
        <v>12</v>
      </c>
      <c r="J17" s="1"/>
    </row>
    <row r="18" spans="1:10" ht="15">
      <c r="A18" s="12">
        <v>424421400</v>
      </c>
      <c r="B18" s="69">
        <v>423181300</v>
      </c>
      <c r="C18" s="70" t="s">
        <v>170</v>
      </c>
      <c r="D18" s="47" t="s">
        <v>58</v>
      </c>
      <c r="E18" s="48">
        <v>8913</v>
      </c>
      <c r="F18" s="49">
        <v>7.7695349813450107</v>
      </c>
      <c r="G18" s="50">
        <v>2.0474200745814408</v>
      </c>
      <c r="H18" s="51">
        <v>18248.66</v>
      </c>
      <c r="I18" s="52">
        <v>13</v>
      </c>
      <c r="J18" s="1"/>
    </row>
    <row r="19" spans="1:10" ht="15">
      <c r="A19" s="12">
        <v>170031600</v>
      </c>
      <c r="B19" s="69">
        <v>423918100</v>
      </c>
      <c r="C19" s="70" t="s">
        <v>186</v>
      </c>
      <c r="D19" s="47" t="s">
        <v>187</v>
      </c>
      <c r="E19" s="48">
        <v>41593</v>
      </c>
      <c r="F19" s="49">
        <v>7.6202943806803418</v>
      </c>
      <c r="G19" s="50">
        <v>2.0350110777079196</v>
      </c>
      <c r="H19" s="51">
        <v>84642.22</v>
      </c>
      <c r="I19" s="52">
        <v>14</v>
      </c>
      <c r="J19" s="1"/>
    </row>
    <row r="20" spans="1:10" ht="15">
      <c r="A20" s="12">
        <v>999349500</v>
      </c>
      <c r="B20" s="69">
        <v>413984400</v>
      </c>
      <c r="C20" s="70" t="s">
        <v>147</v>
      </c>
      <c r="D20" s="47" t="s">
        <v>148</v>
      </c>
      <c r="E20" s="48">
        <v>26749</v>
      </c>
      <c r="F20" s="49">
        <v>7.5865170327323241</v>
      </c>
      <c r="G20" s="50">
        <v>2.0322025724940835</v>
      </c>
      <c r="H20" s="51">
        <v>54359.39</v>
      </c>
      <c r="I20" s="52">
        <v>15</v>
      </c>
      <c r="J20" s="1"/>
    </row>
    <row r="21" spans="1:10" ht="15">
      <c r="A21" s="12">
        <v>209215800</v>
      </c>
      <c r="B21" s="69">
        <v>778179200</v>
      </c>
      <c r="C21" s="70" t="s">
        <v>158</v>
      </c>
      <c r="D21" s="47" t="s">
        <v>43</v>
      </c>
      <c r="E21" s="48">
        <v>19135</v>
      </c>
      <c r="F21" s="49">
        <v>6.4403343142598217</v>
      </c>
      <c r="G21" s="50">
        <v>1.9369002371599668</v>
      </c>
      <c r="H21" s="51">
        <v>37062.589999999997</v>
      </c>
      <c r="I21" s="52">
        <v>16</v>
      </c>
      <c r="J21" s="1"/>
    </row>
    <row r="22" spans="1:10">
      <c r="A22" s="8">
        <v>420839100</v>
      </c>
      <c r="B22" s="47">
        <v>411113300</v>
      </c>
      <c r="C22" s="47" t="s">
        <v>125</v>
      </c>
      <c r="D22" s="47" t="s">
        <v>47</v>
      </c>
      <c r="E22" s="48">
        <v>25726</v>
      </c>
      <c r="F22" s="49">
        <v>6.4138045240368982</v>
      </c>
      <c r="G22" s="50">
        <v>1.9346943489334034</v>
      </c>
      <c r="H22" s="51">
        <v>49771.95</v>
      </c>
      <c r="I22" s="52">
        <v>17</v>
      </c>
      <c r="J22" s="1"/>
    </row>
    <row r="23" spans="1:10" ht="15">
      <c r="A23" s="8">
        <v>333180600</v>
      </c>
      <c r="B23" s="69">
        <v>88101500</v>
      </c>
      <c r="C23" s="70" t="s">
        <v>146</v>
      </c>
      <c r="D23" s="47" t="s">
        <v>35</v>
      </c>
      <c r="E23" s="48">
        <v>30410</v>
      </c>
      <c r="F23" s="49">
        <v>6.3639460316190863</v>
      </c>
      <c r="G23" s="50">
        <v>1.9305487352480146</v>
      </c>
      <c r="H23" s="51">
        <v>58707.99</v>
      </c>
      <c r="I23" s="52">
        <v>18</v>
      </c>
      <c r="J23" s="1"/>
    </row>
    <row r="24" spans="1:10" ht="15">
      <c r="A24" s="12">
        <v>424483400</v>
      </c>
      <c r="B24" s="69">
        <v>11707200</v>
      </c>
      <c r="C24" s="70" t="s">
        <v>118</v>
      </c>
      <c r="D24" s="47" t="s">
        <v>43</v>
      </c>
      <c r="E24" s="48">
        <v>26785</v>
      </c>
      <c r="F24" s="49">
        <v>5.3002681715868434</v>
      </c>
      <c r="G24" s="50">
        <v>1.8421064803871456</v>
      </c>
      <c r="H24" s="51">
        <v>49340.82</v>
      </c>
      <c r="I24" s="52">
        <v>19</v>
      </c>
      <c r="J24" s="1"/>
    </row>
    <row r="25" spans="1:10" ht="15">
      <c r="A25" s="12">
        <v>425052400</v>
      </c>
      <c r="B25" s="69">
        <v>406162400</v>
      </c>
      <c r="C25" s="70" t="s">
        <v>210</v>
      </c>
      <c r="D25" s="47" t="s">
        <v>52</v>
      </c>
      <c r="E25" s="48">
        <v>23706</v>
      </c>
      <c r="F25" s="49">
        <v>5.2017377213276959</v>
      </c>
      <c r="G25" s="50">
        <v>1.8339139105116089</v>
      </c>
      <c r="H25" s="51">
        <v>43474.76</v>
      </c>
      <c r="I25" s="52">
        <v>20</v>
      </c>
      <c r="J25" s="1"/>
    </row>
    <row r="26" spans="1:10" ht="15">
      <c r="A26" s="8">
        <v>655048700</v>
      </c>
      <c r="B26" s="69">
        <v>155997400</v>
      </c>
      <c r="C26" s="70" t="s">
        <v>123</v>
      </c>
      <c r="D26" s="47" t="s">
        <v>37</v>
      </c>
      <c r="E26" s="48">
        <v>15899</v>
      </c>
      <c r="F26" s="49">
        <v>5.1745321379798312</v>
      </c>
      <c r="G26" s="50">
        <v>1.8316518317126598</v>
      </c>
      <c r="H26" s="51">
        <v>29121.43</v>
      </c>
      <c r="I26" s="52">
        <v>21</v>
      </c>
      <c r="J26" s="1"/>
    </row>
    <row r="27" spans="1:10" ht="15">
      <c r="A27" s="12">
        <v>300156300</v>
      </c>
      <c r="B27" s="69">
        <v>421553200</v>
      </c>
      <c r="C27" s="70" t="s">
        <v>132</v>
      </c>
      <c r="D27" s="47" t="s">
        <v>35</v>
      </c>
      <c r="E27" s="48">
        <v>21725</v>
      </c>
      <c r="F27" s="49">
        <v>4.8626352753901187</v>
      </c>
      <c r="G27" s="50">
        <v>1.8057183580097957</v>
      </c>
      <c r="H27" s="51">
        <v>39229.230000000003</v>
      </c>
      <c r="I27" s="52">
        <v>22</v>
      </c>
      <c r="J27" s="1"/>
    </row>
    <row r="28" spans="1:10">
      <c r="A28" s="8">
        <v>424086300</v>
      </c>
      <c r="B28" s="47">
        <v>412987300</v>
      </c>
      <c r="C28" s="47" t="s">
        <v>192</v>
      </c>
      <c r="D28" s="47" t="s">
        <v>187</v>
      </c>
      <c r="E28" s="48">
        <v>27830</v>
      </c>
      <c r="F28" s="49">
        <v>4.7995352867403795</v>
      </c>
      <c r="G28" s="50">
        <v>1.8004717457716608</v>
      </c>
      <c r="H28" s="51">
        <v>50107.13</v>
      </c>
      <c r="I28" s="52">
        <v>23</v>
      </c>
      <c r="J28" s="1"/>
    </row>
    <row r="29" spans="1:10">
      <c r="A29" s="8">
        <v>423284400</v>
      </c>
      <c r="B29" s="47">
        <v>856841300</v>
      </c>
      <c r="C29" s="47" t="s">
        <v>149</v>
      </c>
      <c r="D29" s="47" t="s">
        <v>68</v>
      </c>
      <c r="E29" s="48">
        <v>31591</v>
      </c>
      <c r="F29" s="49">
        <v>4.0744654108728398</v>
      </c>
      <c r="G29" s="50">
        <v>1.7401839301058619</v>
      </c>
      <c r="H29" s="51">
        <v>54974.15</v>
      </c>
      <c r="I29" s="52">
        <v>24</v>
      </c>
      <c r="J29" s="1"/>
    </row>
    <row r="30" spans="1:10">
      <c r="A30" s="8">
        <v>425042700</v>
      </c>
      <c r="B30" s="47">
        <v>406158600</v>
      </c>
      <c r="C30" s="47" t="s">
        <v>163</v>
      </c>
      <c r="D30" s="47" t="s">
        <v>41</v>
      </c>
      <c r="E30" s="48">
        <v>34834</v>
      </c>
      <c r="F30" s="49">
        <v>3.2534029893394774</v>
      </c>
      <c r="G30" s="50">
        <v>1.671914565225282</v>
      </c>
      <c r="H30" s="51">
        <v>58239.47</v>
      </c>
      <c r="I30" s="52">
        <v>25</v>
      </c>
      <c r="J30" s="1"/>
    </row>
    <row r="31" spans="1:10" ht="15">
      <c r="A31" s="8">
        <v>370018600</v>
      </c>
      <c r="B31" s="69">
        <v>413982800</v>
      </c>
      <c r="C31" s="70" t="s">
        <v>161</v>
      </c>
      <c r="D31" s="47" t="s">
        <v>37</v>
      </c>
      <c r="E31" s="48">
        <v>26666</v>
      </c>
      <c r="F31" s="49">
        <v>3.1960907899463535</v>
      </c>
      <c r="G31" s="50">
        <v>1.6671491937384579</v>
      </c>
      <c r="H31" s="51">
        <v>44456.2</v>
      </c>
      <c r="I31" s="52">
        <v>26</v>
      </c>
      <c r="J31" s="1"/>
    </row>
    <row r="32" spans="1:10" ht="15">
      <c r="A32" s="12">
        <v>271011100</v>
      </c>
      <c r="B32" s="69">
        <v>63607000</v>
      </c>
      <c r="C32" s="70" t="s">
        <v>150</v>
      </c>
      <c r="D32" s="47" t="s">
        <v>55</v>
      </c>
      <c r="E32" s="48">
        <v>25710</v>
      </c>
      <c r="F32" s="49">
        <v>3.1907902070465468</v>
      </c>
      <c r="G32" s="50">
        <v>1.6667084630235012</v>
      </c>
      <c r="H32" s="51">
        <v>42851.07</v>
      </c>
      <c r="I32" s="52">
        <v>27</v>
      </c>
      <c r="J32" s="1"/>
    </row>
    <row r="33" spans="1:10" ht="15">
      <c r="A33" s="12">
        <v>414426100</v>
      </c>
      <c r="B33" s="69">
        <v>414426100</v>
      </c>
      <c r="C33" s="70" t="s">
        <v>129</v>
      </c>
      <c r="D33" s="47" t="s">
        <v>83</v>
      </c>
      <c r="E33" s="48">
        <v>43616</v>
      </c>
      <c r="F33" s="49">
        <v>3.1557177053514636</v>
      </c>
      <c r="G33" s="50">
        <v>1.6637922688917264</v>
      </c>
      <c r="H33" s="51">
        <v>72567.960000000006</v>
      </c>
      <c r="I33" s="52">
        <v>28</v>
      </c>
      <c r="J33" s="1"/>
    </row>
    <row r="34" spans="1:10" ht="15">
      <c r="A34" s="12">
        <v>425044300</v>
      </c>
      <c r="B34" s="69">
        <v>406154300</v>
      </c>
      <c r="C34" s="70" t="s">
        <v>117</v>
      </c>
      <c r="D34" s="47" t="s">
        <v>37</v>
      </c>
      <c r="E34" s="48">
        <v>36208</v>
      </c>
      <c r="F34" s="49">
        <v>3.066586273791529</v>
      </c>
      <c r="G34" s="50">
        <v>1.6563812048070619</v>
      </c>
      <c r="H34" s="51">
        <v>59974.25</v>
      </c>
      <c r="I34" s="52">
        <v>29</v>
      </c>
      <c r="J34" s="1"/>
    </row>
    <row r="35" spans="1:10" ht="15">
      <c r="A35" s="12">
        <v>999343600</v>
      </c>
      <c r="B35" s="69">
        <v>413983600</v>
      </c>
      <c r="C35" s="70" t="s">
        <v>191</v>
      </c>
      <c r="D35" s="47" t="s">
        <v>45</v>
      </c>
      <c r="E35" s="48">
        <v>29498</v>
      </c>
      <c r="F35" s="49">
        <v>2.8773217268583267</v>
      </c>
      <c r="G35" s="50">
        <v>1.6406443130986215</v>
      </c>
      <c r="H35" s="51">
        <v>48395.73</v>
      </c>
      <c r="I35" s="52">
        <v>30</v>
      </c>
      <c r="J35" s="1"/>
    </row>
    <row r="36" spans="1:10" ht="15">
      <c r="A36" s="8">
        <v>414431700</v>
      </c>
      <c r="B36" s="69">
        <v>414431700</v>
      </c>
      <c r="C36" s="70" t="s">
        <v>165</v>
      </c>
      <c r="D36" s="47" t="s">
        <v>35</v>
      </c>
      <c r="E36" s="48">
        <v>29344</v>
      </c>
      <c r="F36" s="49">
        <v>2.7656641771503132</v>
      </c>
      <c r="G36" s="50">
        <v>1.6313602564876122</v>
      </c>
      <c r="H36" s="51">
        <v>47870.64</v>
      </c>
      <c r="I36" s="52">
        <v>31</v>
      </c>
      <c r="J36" s="1"/>
    </row>
    <row r="37" spans="1:10">
      <c r="A37" s="8">
        <v>888699700</v>
      </c>
      <c r="B37" s="47">
        <v>406159400</v>
      </c>
      <c r="C37" s="47" t="s">
        <v>215</v>
      </c>
      <c r="D37" s="47" t="s">
        <v>52</v>
      </c>
      <c r="E37" s="48">
        <v>45138</v>
      </c>
      <c r="F37" s="49">
        <v>1.7472219010297998</v>
      </c>
      <c r="G37" s="50">
        <v>1.546679231592534</v>
      </c>
      <c r="H37" s="51">
        <v>69814.009999999995</v>
      </c>
      <c r="I37" s="52">
        <v>32</v>
      </c>
      <c r="J37" s="1"/>
    </row>
    <row r="38" spans="1:10" ht="15">
      <c r="A38" s="12">
        <v>667106300</v>
      </c>
      <c r="B38" s="69">
        <v>666227700</v>
      </c>
      <c r="C38" s="70" t="s">
        <v>202</v>
      </c>
      <c r="D38" s="47" t="s">
        <v>39</v>
      </c>
      <c r="E38" s="48">
        <v>15610</v>
      </c>
      <c r="F38" s="49">
        <v>1.5779528270042427</v>
      </c>
      <c r="G38" s="50">
        <v>1.5326049153474091</v>
      </c>
      <c r="H38" s="51">
        <v>23923.96</v>
      </c>
      <c r="I38" s="52">
        <v>33</v>
      </c>
      <c r="J38" s="1"/>
    </row>
    <row r="39" spans="1:10" ht="15">
      <c r="A39" s="12">
        <v>842825500</v>
      </c>
      <c r="B39" s="69">
        <v>842825500</v>
      </c>
      <c r="C39" s="70" t="s">
        <v>159</v>
      </c>
      <c r="D39" s="47" t="s">
        <v>68</v>
      </c>
      <c r="E39" s="48">
        <v>32788</v>
      </c>
      <c r="F39" s="49">
        <v>1.2902245364222722</v>
      </c>
      <c r="G39" s="50">
        <v>1.5086810002575892</v>
      </c>
      <c r="H39" s="51">
        <v>49466.63</v>
      </c>
      <c r="I39" s="52">
        <v>34</v>
      </c>
      <c r="J39" s="1"/>
    </row>
    <row r="40" spans="1:10" ht="15">
      <c r="A40" s="12">
        <v>667107100</v>
      </c>
      <c r="B40" s="69">
        <v>666228500</v>
      </c>
      <c r="C40" s="70" t="s">
        <v>188</v>
      </c>
      <c r="D40" s="47" t="s">
        <v>189</v>
      </c>
      <c r="E40" s="48">
        <v>16401</v>
      </c>
      <c r="F40" s="49">
        <v>1.2676462992621751</v>
      </c>
      <c r="G40" s="50">
        <v>1.5068036741607933</v>
      </c>
      <c r="H40" s="51">
        <v>24713.09</v>
      </c>
      <c r="I40" s="52">
        <v>35</v>
      </c>
      <c r="J40" s="1"/>
    </row>
    <row r="41" spans="1:10">
      <c r="A41" s="8">
        <v>501017900</v>
      </c>
      <c r="B41" s="47">
        <v>502486200</v>
      </c>
      <c r="C41" s="47" t="s">
        <v>157</v>
      </c>
      <c r="D41" s="47" t="s">
        <v>43</v>
      </c>
      <c r="E41" s="48">
        <v>20150</v>
      </c>
      <c r="F41" s="49">
        <v>1.0206653335859599</v>
      </c>
      <c r="G41" s="50">
        <v>1.4862678010991344</v>
      </c>
      <c r="H41" s="51">
        <v>29948.3</v>
      </c>
      <c r="I41" s="52">
        <v>36</v>
      </c>
      <c r="J41" s="1"/>
    </row>
    <row r="42" spans="1:10" ht="15">
      <c r="A42" s="12">
        <v>210784800</v>
      </c>
      <c r="B42" s="69">
        <v>206072800</v>
      </c>
      <c r="C42" s="70" t="s">
        <v>122</v>
      </c>
      <c r="D42" s="47" t="s">
        <v>93</v>
      </c>
      <c r="E42" s="48">
        <v>13781</v>
      </c>
      <c r="F42" s="49">
        <v>0.85034359026057871</v>
      </c>
      <c r="G42" s="50">
        <v>1.4721059579344435</v>
      </c>
      <c r="H42" s="51">
        <v>20287.09</v>
      </c>
      <c r="I42" s="52">
        <v>37</v>
      </c>
      <c r="J42" s="1"/>
    </row>
    <row r="43" spans="1:10" ht="15">
      <c r="A43" s="12">
        <v>729009800</v>
      </c>
      <c r="B43" s="69">
        <v>155327500</v>
      </c>
      <c r="C43" s="70" t="s">
        <v>124</v>
      </c>
      <c r="D43" s="47" t="s">
        <v>37</v>
      </c>
      <c r="E43" s="48">
        <v>31168</v>
      </c>
      <c r="F43" s="49">
        <v>0.80428659412090298</v>
      </c>
      <c r="G43" s="50">
        <v>1.4682764295182105</v>
      </c>
      <c r="H43" s="51">
        <v>45763.24</v>
      </c>
      <c r="I43" s="52">
        <v>38</v>
      </c>
      <c r="J43" s="1"/>
    </row>
    <row r="44" spans="1:10" ht="14.45" customHeight="1">
      <c r="A44" s="8">
        <v>566020300</v>
      </c>
      <c r="B44" s="47">
        <v>556219800</v>
      </c>
      <c r="C44" s="47" t="s">
        <v>131</v>
      </c>
      <c r="D44" s="47" t="s">
        <v>33</v>
      </c>
      <c r="E44" s="48">
        <v>27677</v>
      </c>
      <c r="F44" s="49">
        <v>0.69097275555138538</v>
      </c>
      <c r="G44" s="50">
        <v>1.458854656473386</v>
      </c>
      <c r="H44" s="51">
        <v>40376.720000000001</v>
      </c>
      <c r="I44" s="52">
        <v>39</v>
      </c>
    </row>
    <row r="45" spans="1:10" ht="14.45" customHeight="1">
      <c r="A45" s="12">
        <v>414429500</v>
      </c>
      <c r="B45" s="69">
        <v>414429500</v>
      </c>
      <c r="C45" s="70" t="s">
        <v>155</v>
      </c>
      <c r="D45" s="47" t="s">
        <v>35</v>
      </c>
      <c r="E45" s="48">
        <v>24994</v>
      </c>
      <c r="F45" s="49">
        <v>0.68974387928560077</v>
      </c>
      <c r="G45" s="50">
        <v>1.4587524783685526</v>
      </c>
      <c r="H45" s="51">
        <v>36460.06</v>
      </c>
      <c r="I45" s="52">
        <v>40</v>
      </c>
    </row>
    <row r="46" spans="1:10" ht="15">
      <c r="A46" s="12">
        <v>500179000</v>
      </c>
      <c r="B46" s="69">
        <v>407949300</v>
      </c>
      <c r="C46" s="70" t="s">
        <v>178</v>
      </c>
      <c r="D46" s="47" t="s">
        <v>179</v>
      </c>
      <c r="E46" s="48">
        <v>12688</v>
      </c>
      <c r="F46" s="49">
        <v>0.4583180313049553</v>
      </c>
      <c r="G46" s="50">
        <v>1.4395099759177858</v>
      </c>
      <c r="H46" s="51">
        <v>18264.5</v>
      </c>
      <c r="I46" s="52">
        <v>41</v>
      </c>
    </row>
    <row r="47" spans="1:10" ht="15">
      <c r="A47" s="12">
        <v>888733100</v>
      </c>
      <c r="B47" s="69">
        <v>406160800</v>
      </c>
      <c r="C47" s="70" t="s">
        <v>194</v>
      </c>
      <c r="D47" s="47" t="s">
        <v>35</v>
      </c>
      <c r="E47" s="48">
        <v>38426</v>
      </c>
      <c r="F47" s="49">
        <v>0.16586960188777056</v>
      </c>
      <c r="G47" s="50">
        <v>1.4151935926404358</v>
      </c>
      <c r="H47" s="51">
        <v>54380.23</v>
      </c>
      <c r="I47" s="52">
        <v>42</v>
      </c>
    </row>
    <row r="48" spans="1:10" ht="15">
      <c r="A48" s="12">
        <v>422877400</v>
      </c>
      <c r="B48" s="69">
        <v>300087700</v>
      </c>
      <c r="C48" s="70" t="s">
        <v>182</v>
      </c>
      <c r="D48" s="47" t="s">
        <v>68</v>
      </c>
      <c r="E48" s="48">
        <v>27036</v>
      </c>
      <c r="F48" s="49">
        <v>0.12627403216117727</v>
      </c>
      <c r="G48" s="50">
        <v>1.4119013162843081</v>
      </c>
      <c r="H48" s="51">
        <v>38172.160000000003</v>
      </c>
      <c r="I48" s="52">
        <v>43</v>
      </c>
    </row>
    <row r="49" spans="1:9" ht="15.75" thickBot="1">
      <c r="A49" s="9">
        <v>600136000</v>
      </c>
      <c r="B49" s="71">
        <v>420913300</v>
      </c>
      <c r="C49" s="72" t="s">
        <v>171</v>
      </c>
      <c r="D49" s="54" t="s">
        <v>68</v>
      </c>
      <c r="E49" s="73">
        <v>10099</v>
      </c>
      <c r="F49" s="55">
        <v>6.9076803387254415E-2</v>
      </c>
      <c r="G49" s="56">
        <v>1.4071455043278522</v>
      </c>
      <c r="H49" s="57">
        <v>14210.76</v>
      </c>
      <c r="I49" s="58">
        <v>44</v>
      </c>
    </row>
    <row r="50" spans="1:9" ht="15">
      <c r="A50" s="10" t="s">
        <v>309</v>
      </c>
      <c r="B50" s="66"/>
      <c r="C50" s="66"/>
      <c r="D50" s="66"/>
      <c r="E50" s="92">
        <f>SUM(E6:E49)</f>
        <v>1155826</v>
      </c>
      <c r="F50" s="95">
        <f>SUMPRODUCT(E6:E49,F6:F49)/E50</f>
        <v>5.4581223333378208</v>
      </c>
      <c r="G50" s="93">
        <f>H50/E50</f>
        <v>1.8552316611669917</v>
      </c>
      <c r="H50" s="91">
        <f>SUM(H6:H49)</f>
        <v>2144324.9899999993</v>
      </c>
      <c r="I50" s="66"/>
    </row>
  </sheetData>
  <sortState xmlns:xlrd2="http://schemas.microsoft.com/office/spreadsheetml/2017/richdata2" ref="A6:I50">
    <sortCondition ref="I6:I50"/>
  </sortState>
  <conditionalFormatting sqref="C29">
    <cfRule type="duplicateValues" dxfId="0" priority="1" stopIfTrue="1"/>
  </conditionalFormatting>
  <printOptions horizontalCentered="1"/>
  <pageMargins left="0.5" right="0.5" top="0.5" bottom="0.75" header="0.5" footer="0.5"/>
  <pageSetup scale="69" orientation="landscape" horizontalDpi="300" verticalDpi="300" r:id="rId1"/>
  <headerFooter scaleWithDoc="0" alignWithMargins="0">
    <oddFooter>&amp;L&amp;8&amp;D   &amp;T   &amp;Z&amp;F:  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C2F12-D3BE-4553-8A53-A8E0248D8D5F}">
  <dimension ref="A1:S40"/>
  <sheetViews>
    <sheetView workbookViewId="0">
      <selection sqref="A1:XFD1048576"/>
    </sheetView>
  </sheetViews>
  <sheetFormatPr defaultRowHeight="14.45" customHeight="1"/>
  <cols>
    <col min="1" max="1" width="1.875" customWidth="1"/>
    <col min="2" max="2" width="39.625" bestFit="1" customWidth="1"/>
    <col min="3" max="3" width="44.375" customWidth="1"/>
    <col min="4" max="4" width="0.125" customWidth="1"/>
    <col min="5" max="5" width="43.25" customWidth="1"/>
    <col min="6" max="6" width="1.375" customWidth="1"/>
    <col min="7" max="7" width="7.625" customWidth="1"/>
    <col min="19" max="19" width="12.125" customWidth="1"/>
  </cols>
  <sheetData>
    <row r="1" spans="1:19" ht="19.5" customHeight="1" thickBot="1">
      <c r="A1" s="116"/>
      <c r="B1" s="137" t="s">
        <v>312</v>
      </c>
      <c r="C1" s="138"/>
      <c r="D1" s="138"/>
      <c r="E1" s="138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ht="14.45" customHeight="1">
      <c r="A2" s="116"/>
      <c r="B2" s="117" t="s">
        <v>313</v>
      </c>
      <c r="C2" s="118" t="s">
        <v>314</v>
      </c>
      <c r="D2" s="119"/>
      <c r="E2" s="120" t="s">
        <v>315</v>
      </c>
      <c r="F2" s="121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4.45" customHeight="1">
      <c r="A3" s="116"/>
      <c r="B3" s="122" t="s">
        <v>316</v>
      </c>
      <c r="C3" s="123" t="str">
        <f>ROUND('[1]Data for Comparison'!B3,0)&amp;" "&amp;REPT("|",'[1]Data for Comparison'!B3*0.4)</f>
        <v>204 |||||||||||||||||||||||||||||||||||||||||||||||||||||||||||||||||||||||||||||||||</v>
      </c>
      <c r="D3" s="124"/>
      <c r="E3" s="125" t="str">
        <f>REPT("|",'[1]Data for Comparison'!C3*0.4)&amp;" "&amp;ROUND('[1]Data for Comparison'!C3,0)</f>
        <v>|||||||||||||||||||||||||||||||||||||||||||||||||||||||||||||||||||||||||||||||||| 205</v>
      </c>
      <c r="F3" s="12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ht="14.45" customHeight="1">
      <c r="A4" s="116"/>
      <c r="B4" s="122" t="s">
        <v>317</v>
      </c>
      <c r="C4" s="127" t="str">
        <f>ROUND('[1]Data for Comparison'!B4,0)&amp;" "&amp;REPT("|",'[1]Data for Comparison'!B4*0.4)</f>
        <v>166 ||||||||||||||||||||||||||||||||||||||||||||||||||||||||||||||||||</v>
      </c>
      <c r="D4" s="124"/>
      <c r="E4" s="125" t="str">
        <f>REPT("|",'[1]Data for Comparison'!C4*0.4)&amp;" "&amp;ROUND('[1]Data for Comparison'!C4,0)</f>
        <v>|||||||||||||||||||||||||||||||||||||||||||||||||||||||||||||||| 161</v>
      </c>
      <c r="F4" s="12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19" ht="14.45" customHeight="1">
      <c r="A5" s="116"/>
      <c r="B5" s="122" t="s">
        <v>318</v>
      </c>
      <c r="C5" s="127" t="str">
        <f>ROUND('[1]Data for Comparison'!B5,0)&amp;" "&amp;REPT("|",'[1]Data for Comparison'!B5*0.4)</f>
        <v>64 |||||||||||||||||||||||||</v>
      </c>
      <c r="D5" s="124"/>
      <c r="E5" s="125" t="str">
        <f>REPT("|",'[1]Data for Comparison'!C5*0.4)&amp;" "&amp;ROUND('[1]Data for Comparison'!C5,0)</f>
        <v>|||||||||||||||||||||||| 61</v>
      </c>
      <c r="F5" s="12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</row>
    <row r="6" spans="1:19" ht="14.45" customHeight="1">
      <c r="A6" s="116"/>
      <c r="B6" s="128" t="s">
        <v>319</v>
      </c>
      <c r="C6" s="127" t="str">
        <f>ROUND('[1]Data for Comparison'!B6,0)&amp;" "&amp;REPT("|",'[1]Data for Comparison'!B6*0.4)</f>
        <v>44 |||||||||||||||||</v>
      </c>
      <c r="D6" s="129"/>
      <c r="E6" s="125" t="str">
        <f>REPT("|",'[1]Data for Comparison'!C6*0.4)&amp;" "&amp;ROUND('[1]Data for Comparison'!C6,0)</f>
        <v>||||||||||||||| 39</v>
      </c>
      <c r="F6" s="12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</row>
    <row r="7" spans="1:19" ht="14.45" customHeight="1">
      <c r="A7" s="116"/>
      <c r="B7" s="128" t="s">
        <v>320</v>
      </c>
      <c r="C7" s="130" t="str">
        <f>TEXT('[1]Data for Comparison'!B7,"#,##0_ ")&amp;" "&amp;REPT("|",'[1]Data for Comparison'!B7*0.00002)</f>
        <v>4,996,222  |||||||||||||||||||||||||||||||||||||||||||||||||||||||||||||||||||||||||||||||||||||||||||||||||||</v>
      </c>
      <c r="D7" s="129"/>
      <c r="E7" s="125" t="str">
        <f>REPT("|",'[1]Data for Comparison'!C7*0.00002)&amp;" "&amp;TEXT('[1]Data for Comparison'!C7,"#,##0_ ")</f>
        <v xml:space="preserve">||||||||||||||||||||||||||||||||||||||||||||||||||||||||||||||||||||||||||||||||||||||||||||||| 4,758,334 </v>
      </c>
      <c r="F7" s="131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</row>
    <row r="8" spans="1:19" ht="14.45" customHeight="1">
      <c r="A8" s="116"/>
      <c r="B8" s="128" t="s">
        <v>321</v>
      </c>
      <c r="C8" s="127" t="str">
        <f>ROUND('[1]Data for Comparison'!B8,2)&amp;" "&amp;REPT("|",'[1]Data for Comparison'!B8*0.4)</f>
        <v>62.71 |||||||||||||||||||||||||</v>
      </c>
      <c r="D8" s="129"/>
      <c r="E8" s="125" t="str">
        <f>REPT("|",'[1]Data for Comparison'!C8*0.4)&amp;" "&amp;ROUND('[1]Data for Comparison'!C8,2)</f>
        <v>||||||||||||||||||||||||| 63.47</v>
      </c>
      <c r="F8" s="12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</row>
    <row r="9" spans="1:19" ht="14.45" customHeight="1">
      <c r="A9" s="116"/>
      <c r="B9" s="128" t="s">
        <v>322</v>
      </c>
      <c r="C9" s="127" t="str">
        <f>ROUND('[1]Data for Comparison'!B9,2)&amp;" "&amp;REPT("|",'[1]Data for Comparison'!B9*0.4)</f>
        <v>53.87 |||||||||||||||||||||</v>
      </c>
      <c r="D9" s="129"/>
      <c r="E9" s="125" t="str">
        <f>REPT("|",'[1]Data for Comparison'!C9*0.4)&amp;" "&amp;ROUND('[1]Data for Comparison'!C9,2)</f>
        <v>||||||||||||||||||||| 54.91</v>
      </c>
      <c r="F9" s="12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</row>
    <row r="10" spans="1:19" ht="14.45" customHeight="1">
      <c r="A10" s="116"/>
      <c r="B10" s="128" t="s">
        <v>323</v>
      </c>
      <c r="C10" s="127" t="str">
        <f>"$"&amp;ROUND('[1]Data for Comparison'!B10,2)&amp;" "&amp;REPT("|",'[1]Data for Comparison'!B10*3)</f>
        <v>$7.02 |||||||||||||||||||||</v>
      </c>
      <c r="D10" s="129"/>
      <c r="E10" s="125" t="str">
        <f>REPT("|",'[1]Data for Comparison'!C10*3)&amp;" "&amp;"$"&amp;ROUND('[1]Data for Comparison'!C10,2)</f>
        <v>||||||||||||||||||||||| $7.84</v>
      </c>
      <c r="F10" s="12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spans="1:19" ht="14.45" customHeight="1">
      <c r="A11" s="116"/>
      <c r="B11" s="128" t="s">
        <v>324</v>
      </c>
      <c r="C11" s="127" t="str">
        <f>"$"&amp;ROUND('[1]Data for Comparison'!B11,2)&amp;" "&amp;REPT("|",'[1]Data for Comparison'!B11*5)</f>
        <v>$1.86 |||||||||</v>
      </c>
      <c r="D11" s="129"/>
      <c r="E11" s="125" t="str">
        <f>REPT("|",'[1]Data for Comparison'!C11*5)&amp;" "&amp;"$"&amp;ROUND('[1]Data for Comparison'!C11,2)</f>
        <v>|||||||||| $2.08</v>
      </c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spans="1:19" ht="14.45" customHeight="1">
      <c r="A12" s="116"/>
      <c r="B12" s="132" t="s">
        <v>325</v>
      </c>
      <c r="C12" s="127" t="str">
        <f>"$"&amp;TEXT('[1]Data for Comparison'!B12,"#,##0_ ")&amp;" "&amp;REPT("|",'[1]Data for Comparison'!B12*0.000009)</f>
        <v>$12,151,175  |||||||||||||||||||||||||||||||||||||||||||||||||||||||||||||||||||||||||||||||||||||||||||||||||||||||||||||</v>
      </c>
      <c r="D12" s="129"/>
      <c r="E12" s="125" t="str">
        <f>REPT("|",'[1]Data for Comparison'!C12*0.000009)&amp;" "&amp;"$"&amp;TEXT('[1]Data for Comparison'!C12,"#,##0_ ")</f>
        <v xml:space="preserve">|||||||||||||||||||||||||||||||||||||||||||||||||||||||||||||||||||||||||||||||||||||||||||||||||||||||||||| $12,075,440 </v>
      </c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</row>
    <row r="13" spans="1:19" ht="14.45" customHeight="1" thickBot="1">
      <c r="A13" s="116"/>
      <c r="B13" s="133" t="s">
        <v>326</v>
      </c>
      <c r="C13" s="134" t="str">
        <f>"$"&amp;TEXT('[1]Data for Comparison'!B13,"#,##0_ ")&amp;" "&amp;REPT("|",'[1]Data for Comparison'!B13*0.000025)</f>
        <v>$2,144,325  |||||||||||||||||||||||||||||||||||||||||||||||||||||</v>
      </c>
      <c r="D13" s="135"/>
      <c r="E13" s="136" t="str">
        <f>REPT("|",'[1]Data for Comparison'!C13*0.000025)&amp;" "&amp;"$"&amp;TEXT('[1]Data for Comparison'!C13,"#,##0_ ")</f>
        <v xml:space="preserve">||||||||||||||||||||||||||||||||||||||||||||||||||||| $2,130,960 </v>
      </c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</row>
    <row r="14" spans="1:19" ht="14.45" customHeight="1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</row>
    <row r="15" spans="1:19" ht="14.45" customHeight="1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14.45" customHeight="1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14.45" customHeight="1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4.45" customHeight="1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14.45" customHeight="1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4.45" customHeight="1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14.45" customHeight="1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4.45" customHeight="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4.45" customHeight="1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4.45" customHeight="1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14.45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4.45" customHeight="1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14.45" customHeight="1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14.4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14.45" customHeight="1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4.45" customHeight="1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4.4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4.45" customHeight="1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:19" ht="14.45" customHeight="1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:19" ht="14.45" customHeight="1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:19" ht="14.45" customHeight="1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:19" ht="14.45" customHeight="1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  <row r="37" spans="1:19" ht="14.45" customHeight="1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</row>
    <row r="38" spans="1:19" ht="14.45" customHeight="1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</row>
    <row r="39" spans="1:19" ht="14.45" customHeight="1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</row>
    <row r="40" spans="1:19" ht="14.45" customHeight="1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</row>
  </sheetData>
  <mergeCells count="1">
    <mergeCell ref="B1:E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A2EB8-6B1B-4C2C-AA75-94B4907A75A9}">
  <dimension ref="A1"/>
  <sheetViews>
    <sheetView workbookViewId="0">
      <selection activeCell="J14" sqref="J14"/>
    </sheetView>
  </sheetViews>
  <sheetFormatPr defaultRowHeight="14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AF30A17B69AD4D92B9A535923B2CE7" ma:contentTypeVersion="10" ma:contentTypeDescription="Create a new document." ma:contentTypeScope="" ma:versionID="13f3224d5fec234c79e9995a8e7e63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3D7859-094B-4914-9B55-E1B8420120AD}"/>
</file>

<file path=customXml/itemProps2.xml><?xml version="1.0" encoding="utf-8"?>
<ds:datastoreItem xmlns:ds="http://schemas.openxmlformats.org/officeDocument/2006/customXml" ds:itemID="{B41371C7-EDA0-49FB-93B7-8B032B5F618E}"/>
</file>

<file path=customXml/itemProps3.xml><?xml version="1.0" encoding="utf-8"?>
<ds:datastoreItem xmlns:ds="http://schemas.openxmlformats.org/officeDocument/2006/customXml" ds:itemID="{2FD3E926-DCA4-4D86-A009-79E7312F54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2025P4PScore</vt:lpstr>
      <vt:lpstr>P4P_list</vt:lpstr>
      <vt:lpstr>P4I_List</vt:lpstr>
      <vt:lpstr>Comparison FY24-FY25</vt:lpstr>
      <vt:lpstr>FY25 Awardees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 Sun</dc:creator>
  <cp:lastModifiedBy>Jarrod Terry</cp:lastModifiedBy>
  <cp:lastPrinted>2024-10-04T20:30:32Z</cp:lastPrinted>
  <dcterms:created xsi:type="dcterms:W3CDTF">2024-08-29T20:29:03Z</dcterms:created>
  <dcterms:modified xsi:type="dcterms:W3CDTF">2024-12-23T18:49:19Z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0x01010053AF30A17B69AD4D92B9A535923B2CE7</vt:lpwstr>
  </property>
</Properties>
</file>