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G:\My Drive\DDA\RRAG\FY2025 Cycle\"/>
    </mc:Choice>
  </mc:AlternateContent>
  <xr:revisionPtr revIDLastSave="0" documentId="8_{DD2FA7DB-72C8-418E-B01C-C508D023CA29}" xr6:coauthVersionLast="47" xr6:coauthVersionMax="47" xr10:uidLastSave="{00000000-0000-0000-0000-000000000000}"/>
  <workbookProtection workbookAlgorithmName="SHA-512" workbookHashValue="EV1Tyn+6obBpQPCxzl5VVPcbJVbjqRdSDIo5wleOjhjeVG3YAVYxYWue2gMF1HI4kCOUTuq2y8nhrmMLx1a1Yg==" workbookSaltValue="4iiLuUm6/8KuqSv4u5qi7w==" workbookSpinCount="100000" lockStructure="1"/>
  <bookViews>
    <workbookView xWindow="2325" yWindow="225" windowWidth="23370" windowHeight="14025" xr2:uid="{F4359FF9-AC39-43A3-B378-B0247D184068}"/>
  </bookViews>
  <sheets>
    <sheet name="Discussion" sheetId="2" r:id="rId1"/>
    <sheet name="Example Graph" sheetId="1" r:id="rId2"/>
    <sheet name="Wage Build - Geo" sheetId="8" r:id="rId3"/>
    <sheet name="Wage Build - RoS" sheetId="7" r:id="rId4"/>
    <sheet name="Wage Build Comparison" sheetId="4" r:id="rId5"/>
  </sheets>
  <definedNames>
    <definedName name="alldata">#REF!</definedName>
    <definedName name="alled">#REF!</definedName>
    <definedName name="allstem">#REF!</definedName>
    <definedName name="sheet1">#REF!</definedName>
    <definedName name="updateti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7" l="1"/>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7"/>
  <c r="K4" i="8"/>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 r="I4" i="7"/>
  <c r="I4" i="8"/>
  <c r="M65" i="8" l="1"/>
  <c r="O65" i="8" s="1"/>
  <c r="M64" i="8"/>
  <c r="O64" i="8" s="1"/>
  <c r="M63" i="8"/>
  <c r="O63" i="8" s="1"/>
  <c r="M62" i="8"/>
  <c r="O62" i="8" s="1"/>
  <c r="M61" i="8"/>
  <c r="O61" i="8" s="1"/>
  <c r="M60" i="8"/>
  <c r="O60" i="8" s="1"/>
  <c r="M59" i="8"/>
  <c r="O59" i="8" s="1"/>
  <c r="M58" i="8"/>
  <c r="O58" i="8" s="1"/>
  <c r="M57" i="8"/>
  <c r="O57" i="8" s="1"/>
  <c r="M56" i="8"/>
  <c r="O56" i="8" s="1"/>
  <c r="M55" i="8"/>
  <c r="O55" i="8" s="1"/>
  <c r="W54" i="8"/>
  <c r="M54" i="8"/>
  <c r="O54" i="8" s="1"/>
  <c r="W53" i="8"/>
  <c r="M53" i="8"/>
  <c r="O53" i="8" s="1"/>
  <c r="W52" i="8"/>
  <c r="M52" i="8"/>
  <c r="O52" i="8" s="1"/>
  <c r="M51" i="8"/>
  <c r="O51" i="8" s="1"/>
  <c r="M50" i="8"/>
  <c r="O50" i="8" s="1"/>
  <c r="W49" i="8"/>
  <c r="M49" i="8"/>
  <c r="O49" i="8" s="1"/>
  <c r="W48" i="8"/>
  <c r="M48" i="8"/>
  <c r="O48" i="8" s="1"/>
  <c r="M47" i="8"/>
  <c r="O47" i="8" s="1"/>
  <c r="W46" i="8"/>
  <c r="M46" i="8"/>
  <c r="O46" i="8" s="1"/>
  <c r="W45" i="8"/>
  <c r="M45" i="8"/>
  <c r="O45" i="8" s="1"/>
  <c r="W44" i="8"/>
  <c r="M44" i="8"/>
  <c r="O44" i="8" s="1"/>
  <c r="W43" i="8"/>
  <c r="M43" i="8"/>
  <c r="O43" i="8" s="1"/>
  <c r="W42" i="8"/>
  <c r="M42" i="8"/>
  <c r="O42" i="8" s="1"/>
  <c r="W41" i="8"/>
  <c r="M41" i="8"/>
  <c r="O41" i="8" s="1"/>
  <c r="M40" i="8"/>
  <c r="O40" i="8" s="1"/>
  <c r="M38" i="8"/>
  <c r="O38" i="8" s="1"/>
  <c r="M37" i="8"/>
  <c r="M35" i="8"/>
  <c r="O35" i="8" s="1"/>
  <c r="Q35" i="8" s="1"/>
  <c r="M34" i="8"/>
  <c r="O34" i="8" s="1"/>
  <c r="M33" i="8"/>
  <c r="M30" i="8"/>
  <c r="O30" i="8" s="1"/>
  <c r="M29" i="8"/>
  <c r="O29" i="8" s="1"/>
  <c r="M28" i="8"/>
  <c r="O28" i="8" s="1"/>
  <c r="M27" i="8"/>
  <c r="O27" i="8" s="1"/>
  <c r="Q27" i="8" s="1"/>
  <c r="M26" i="8"/>
  <c r="O26" i="8" s="1"/>
  <c r="M25" i="8"/>
  <c r="O25" i="8" s="1"/>
  <c r="M24" i="8"/>
  <c r="O24" i="8" s="1"/>
  <c r="M22" i="8"/>
  <c r="O22" i="8" s="1"/>
  <c r="M21" i="8"/>
  <c r="O21" i="8" s="1"/>
  <c r="M19" i="8"/>
  <c r="O19" i="8" s="1"/>
  <c r="Q19" i="8" s="1"/>
  <c r="M18" i="8"/>
  <c r="O18" i="8" s="1"/>
  <c r="M17" i="8"/>
  <c r="O17" i="8" s="1"/>
  <c r="M16" i="8"/>
  <c r="O16" i="8" s="1"/>
  <c r="M14" i="8"/>
  <c r="O14" i="8" s="1"/>
  <c r="M13" i="8"/>
  <c r="O13" i="8" s="1"/>
  <c r="M12" i="8"/>
  <c r="O12" i="8" s="1"/>
  <c r="M11" i="8"/>
  <c r="O11" i="8" s="1"/>
  <c r="Q11" i="8" s="1"/>
  <c r="M10" i="8"/>
  <c r="O10" i="8" s="1"/>
  <c r="M9" i="8"/>
  <c r="O9" i="8" s="1"/>
  <c r="M7" i="8"/>
  <c r="O7" i="8" s="1"/>
  <c r="Q7" i="8" s="1"/>
  <c r="M6" i="8"/>
  <c r="O6" i="8" s="1"/>
  <c r="M5" i="8"/>
  <c r="M65" i="7"/>
  <c r="O65" i="7" s="1"/>
  <c r="M64" i="7"/>
  <c r="O64" i="7" s="1"/>
  <c r="S64" i="7" s="1"/>
  <c r="W64" i="7" s="1"/>
  <c r="M63" i="7"/>
  <c r="O63" i="7" s="1"/>
  <c r="M62" i="7"/>
  <c r="O62" i="7" s="1"/>
  <c r="M61" i="7"/>
  <c r="O61" i="7" s="1"/>
  <c r="M60" i="7"/>
  <c r="O60" i="7" s="1"/>
  <c r="M59" i="7"/>
  <c r="O59" i="7" s="1"/>
  <c r="M58" i="7"/>
  <c r="O58" i="7" s="1"/>
  <c r="M57" i="7"/>
  <c r="O57" i="7" s="1"/>
  <c r="M56" i="7"/>
  <c r="O56" i="7" s="1"/>
  <c r="M55" i="7"/>
  <c r="O55" i="7" s="1"/>
  <c r="W54" i="7"/>
  <c r="M54" i="7"/>
  <c r="O54" i="7" s="1"/>
  <c r="W53" i="7"/>
  <c r="M53" i="7"/>
  <c r="O53" i="7" s="1"/>
  <c r="W52" i="7"/>
  <c r="M52" i="7"/>
  <c r="O52" i="7" s="1"/>
  <c r="M51" i="7"/>
  <c r="O51" i="7" s="1"/>
  <c r="M50" i="7"/>
  <c r="O50" i="7" s="1"/>
  <c r="W49" i="7"/>
  <c r="M49" i="7"/>
  <c r="O49" i="7" s="1"/>
  <c r="W48" i="7"/>
  <c r="M48" i="7"/>
  <c r="O48" i="7" s="1"/>
  <c r="M47" i="7"/>
  <c r="O47" i="7" s="1"/>
  <c r="W46" i="7"/>
  <c r="M46" i="7"/>
  <c r="O46" i="7" s="1"/>
  <c r="W45" i="7"/>
  <c r="M45" i="7"/>
  <c r="O45" i="7" s="1"/>
  <c r="W44" i="7"/>
  <c r="M44" i="7"/>
  <c r="O44" i="7" s="1"/>
  <c r="W43" i="7"/>
  <c r="M43" i="7"/>
  <c r="O43" i="7" s="1"/>
  <c r="W42" i="7"/>
  <c r="M42" i="7"/>
  <c r="O42" i="7" s="1"/>
  <c r="W41" i="7"/>
  <c r="M41" i="7"/>
  <c r="O41" i="7" s="1"/>
  <c r="M40" i="7"/>
  <c r="O40" i="7" s="1"/>
  <c r="M39" i="7"/>
  <c r="O39" i="7" s="1"/>
  <c r="M38" i="7"/>
  <c r="O38" i="7" s="1"/>
  <c r="M37" i="7"/>
  <c r="O37" i="7" s="1"/>
  <c r="M36" i="7"/>
  <c r="O36" i="7" s="1"/>
  <c r="M35" i="7"/>
  <c r="O35" i="7" s="1"/>
  <c r="M34" i="7"/>
  <c r="O34" i="7" s="1"/>
  <c r="M33" i="7"/>
  <c r="O33" i="7" s="1"/>
  <c r="M32" i="7"/>
  <c r="O32" i="7" s="1"/>
  <c r="M31" i="7"/>
  <c r="O31" i="7" s="1"/>
  <c r="M30" i="7"/>
  <c r="O30" i="7" s="1"/>
  <c r="M29" i="7"/>
  <c r="O29" i="7" s="1"/>
  <c r="M28" i="7"/>
  <c r="O28" i="7" s="1"/>
  <c r="M27" i="7"/>
  <c r="O27" i="7" s="1"/>
  <c r="M26" i="7"/>
  <c r="O26" i="7" s="1"/>
  <c r="M25" i="7"/>
  <c r="O25" i="7" s="1"/>
  <c r="M24" i="7"/>
  <c r="O24" i="7" s="1"/>
  <c r="M23" i="7"/>
  <c r="O23" i="7" s="1"/>
  <c r="M22" i="7"/>
  <c r="O22" i="7" s="1"/>
  <c r="M21" i="7"/>
  <c r="O21" i="7" s="1"/>
  <c r="M20" i="7"/>
  <c r="O20" i="7" s="1"/>
  <c r="M19" i="7"/>
  <c r="O19" i="7" s="1"/>
  <c r="M18" i="7"/>
  <c r="O18" i="7" s="1"/>
  <c r="M17" i="7"/>
  <c r="O17" i="7" s="1"/>
  <c r="M16" i="7"/>
  <c r="O16" i="7" s="1"/>
  <c r="M15" i="7"/>
  <c r="O15" i="7" s="1"/>
  <c r="M14" i="7"/>
  <c r="O14" i="7" s="1"/>
  <c r="M13" i="7"/>
  <c r="O13" i="7" s="1"/>
  <c r="M12" i="7"/>
  <c r="O12" i="7" s="1"/>
  <c r="M11" i="7"/>
  <c r="O11" i="7" s="1"/>
  <c r="M10" i="7"/>
  <c r="O10" i="7" s="1"/>
  <c r="M9" i="7"/>
  <c r="O9" i="7" s="1"/>
  <c r="M8" i="7"/>
  <c r="O8" i="7" s="1"/>
  <c r="M7" i="7"/>
  <c r="O7" i="7" s="1"/>
  <c r="M6" i="7"/>
  <c r="O6" i="7" s="1"/>
  <c r="M5" i="7"/>
  <c r="O5" i="7" s="1"/>
  <c r="M4" i="7"/>
  <c r="O4" i="7" s="1"/>
  <c r="S35" i="8" l="1"/>
  <c r="W35" i="8" s="1"/>
  <c r="S24" i="8"/>
  <c r="W24" i="8" s="1"/>
  <c r="Q24" i="8"/>
  <c r="Q47" i="8"/>
  <c r="S47" i="8"/>
  <c r="W47" i="8" s="1"/>
  <c r="S26" i="8"/>
  <c r="W26" i="8" s="1"/>
  <c r="Q26" i="8"/>
  <c r="S29" i="8"/>
  <c r="W29" i="8" s="1"/>
  <c r="Q29" i="8"/>
  <c r="M32" i="8"/>
  <c r="O32" i="8" s="1"/>
  <c r="S50" i="8"/>
  <c r="W50" i="8" s="1"/>
  <c r="Q50" i="8"/>
  <c r="Q51" i="8"/>
  <c r="S51" i="8"/>
  <c r="W51" i="8" s="1"/>
  <c r="S52" i="8"/>
  <c r="Q52" i="8"/>
  <c r="S18" i="8"/>
  <c r="W18" i="8" s="1"/>
  <c r="Q18" i="8"/>
  <c r="S7" i="8"/>
  <c r="W7" i="8" s="1"/>
  <c r="S11" i="8"/>
  <c r="W11" i="8" s="1"/>
  <c r="S22" i="8"/>
  <c r="W22" i="8" s="1"/>
  <c r="Q22" i="8"/>
  <c r="M23" i="8"/>
  <c r="O23" i="8" s="1"/>
  <c r="S25" i="8"/>
  <c r="W25" i="8" s="1"/>
  <c r="Q25" i="8"/>
  <c r="S28" i="8"/>
  <c r="W28" i="8" s="1"/>
  <c r="Q28" i="8"/>
  <c r="S49" i="8"/>
  <c r="Q49" i="8"/>
  <c r="S65" i="8"/>
  <c r="W65" i="8" s="1"/>
  <c r="Q65" i="8"/>
  <c r="S48" i="8"/>
  <c r="Q48" i="8"/>
  <c r="S62" i="8"/>
  <c r="W62" i="8" s="1"/>
  <c r="Q62" i="8"/>
  <c r="S64" i="8"/>
  <c r="W64" i="8" s="1"/>
  <c r="Q64" i="8"/>
  <c r="S14" i="8"/>
  <c r="W14" i="8" s="1"/>
  <c r="Q14" i="8"/>
  <c r="M15" i="8"/>
  <c r="O15" i="8" s="1"/>
  <c r="S17" i="8"/>
  <c r="W17" i="8" s="1"/>
  <c r="Q17" i="8"/>
  <c r="M20" i="8"/>
  <c r="O20" i="8" s="1"/>
  <c r="S42" i="8"/>
  <c r="Q42" i="8"/>
  <c r="Q43" i="8"/>
  <c r="S43" i="8"/>
  <c r="S45" i="8"/>
  <c r="Q45" i="8"/>
  <c r="S61" i="8"/>
  <c r="W61" i="8" s="1"/>
  <c r="Q61" i="8"/>
  <c r="Q63" i="8"/>
  <c r="S63" i="8"/>
  <c r="W63" i="8" s="1"/>
  <c r="S46" i="8"/>
  <c r="Q46" i="8"/>
  <c r="S10" i="8"/>
  <c r="W10" i="8" s="1"/>
  <c r="Q10" i="8"/>
  <c r="S13" i="8"/>
  <c r="W13" i="8" s="1"/>
  <c r="Q13" i="8"/>
  <c r="S16" i="8"/>
  <c r="W16" i="8" s="1"/>
  <c r="Q16" i="8"/>
  <c r="S41" i="8"/>
  <c r="Q41" i="8"/>
  <c r="S58" i="8"/>
  <c r="W58" i="8" s="1"/>
  <c r="Q58" i="8"/>
  <c r="S60" i="8"/>
  <c r="W60" i="8" s="1"/>
  <c r="Q60" i="8"/>
  <c r="S21" i="8"/>
  <c r="W21" i="8" s="1"/>
  <c r="Q21" i="8"/>
  <c r="O5" i="8"/>
  <c r="S27" i="8"/>
  <c r="W27" i="8" s="1"/>
  <c r="S38" i="8"/>
  <c r="W38" i="8" s="1"/>
  <c r="Q38" i="8"/>
  <c r="M39" i="8"/>
  <c r="O39" i="8" s="1"/>
  <c r="S40" i="8"/>
  <c r="W40" i="8" s="1"/>
  <c r="Q40" i="8"/>
  <c r="S44" i="8"/>
  <c r="Q44" i="8"/>
  <c r="S57" i="8"/>
  <c r="W57" i="8" s="1"/>
  <c r="Q57" i="8"/>
  <c r="Q59" i="8"/>
  <c r="S59" i="8"/>
  <c r="W59" i="8" s="1"/>
  <c r="S6" i="8"/>
  <c r="W6" i="8" s="1"/>
  <c r="Q6" i="8"/>
  <c r="S12" i="8"/>
  <c r="W12" i="8" s="1"/>
  <c r="Q12" i="8"/>
  <c r="S34" i="8"/>
  <c r="W34" i="8" s="1"/>
  <c r="Q34" i="8"/>
  <c r="O37" i="8"/>
  <c r="S54" i="8"/>
  <c r="Q54" i="8"/>
  <c r="S56" i="8"/>
  <c r="W56" i="8" s="1"/>
  <c r="Q56" i="8"/>
  <c r="S9" i="8"/>
  <c r="W9" i="8" s="1"/>
  <c r="Q9" i="8"/>
  <c r="M4" i="8"/>
  <c r="O4" i="8" s="1"/>
  <c r="M8" i="8"/>
  <c r="O8" i="8" s="1"/>
  <c r="S19" i="8"/>
  <c r="W19" i="8" s="1"/>
  <c r="S30" i="8"/>
  <c r="W30" i="8" s="1"/>
  <c r="Q30" i="8"/>
  <c r="M31" i="8"/>
  <c r="O31" i="8" s="1"/>
  <c r="O33" i="8"/>
  <c r="M36" i="8"/>
  <c r="O36" i="8" s="1"/>
  <c r="S53" i="8"/>
  <c r="Q53" i="8"/>
  <c r="Q55" i="8"/>
  <c r="S55" i="8"/>
  <c r="W55" i="8" s="1"/>
  <c r="S26" i="7"/>
  <c r="W26" i="7" s="1"/>
  <c r="Q26" i="7"/>
  <c r="S14" i="7"/>
  <c r="W14" i="7" s="1"/>
  <c r="Q14" i="7"/>
  <c r="Q35" i="7"/>
  <c r="S35" i="7"/>
  <c r="W35" i="7" s="1"/>
  <c r="S20" i="7"/>
  <c r="W20" i="7" s="1"/>
  <c r="Q20" i="7"/>
  <c r="Q31" i="7"/>
  <c r="S31" i="7"/>
  <c r="W31" i="7" s="1"/>
  <c r="S34" i="7"/>
  <c r="W34" i="7" s="1"/>
  <c r="Q34" i="7"/>
  <c r="S49" i="7"/>
  <c r="Q49" i="7"/>
  <c r="Q51" i="7"/>
  <c r="S51" i="7"/>
  <c r="W51" i="7" s="1"/>
  <c r="S52" i="7"/>
  <c r="Q52" i="7"/>
  <c r="S54" i="7"/>
  <c r="Q54" i="7"/>
  <c r="Q59" i="7"/>
  <c r="S59" i="7"/>
  <c r="W59" i="7" s="1"/>
  <c r="S8" i="7"/>
  <c r="W8" i="7" s="1"/>
  <c r="Q8" i="7"/>
  <c r="S10" i="7"/>
  <c r="W10" i="7" s="1"/>
  <c r="Q10" i="7"/>
  <c r="Q19" i="7"/>
  <c r="S19" i="7"/>
  <c r="W19" i="7" s="1"/>
  <c r="S29" i="7"/>
  <c r="W29" i="7" s="1"/>
  <c r="Q29" i="7"/>
  <c r="S56" i="7"/>
  <c r="W56" i="7" s="1"/>
  <c r="Q56" i="7"/>
  <c r="S58" i="7"/>
  <c r="W58" i="7" s="1"/>
  <c r="Q58" i="7"/>
  <c r="Q63" i="7"/>
  <c r="S63" i="7"/>
  <c r="W63" i="7" s="1"/>
  <c r="S65" i="7"/>
  <c r="W65" i="7" s="1"/>
  <c r="Q65" i="7"/>
  <c r="S53" i="7"/>
  <c r="Q53" i="7"/>
  <c r="S9" i="7"/>
  <c r="W9" i="7" s="1"/>
  <c r="Q9" i="7"/>
  <c r="Q43" i="7"/>
  <c r="S43" i="7"/>
  <c r="S48" i="7"/>
  <c r="Q48" i="7"/>
  <c r="S50" i="7"/>
  <c r="W50" i="7" s="1"/>
  <c r="Q50" i="7"/>
  <c r="S60" i="7"/>
  <c r="W60" i="7" s="1"/>
  <c r="Q60" i="7"/>
  <c r="S62" i="7"/>
  <c r="W62" i="7" s="1"/>
  <c r="Q62" i="7"/>
  <c r="S12" i="7"/>
  <c r="W12" i="7" s="1"/>
  <c r="Q12" i="7"/>
  <c r="S7" i="7"/>
  <c r="W7" i="7" s="1"/>
  <c r="Q7" i="7"/>
  <c r="Q47" i="7"/>
  <c r="S47" i="7"/>
  <c r="W47" i="7" s="1"/>
  <c r="S27" i="7"/>
  <c r="W27" i="7" s="1"/>
  <c r="Q27" i="7"/>
  <c r="S41" i="7"/>
  <c r="Q41" i="7"/>
  <c r="S45" i="7"/>
  <c r="Q45" i="7"/>
  <c r="S24" i="7"/>
  <c r="W24" i="7" s="1"/>
  <c r="Q24" i="7"/>
  <c r="Q23" i="7"/>
  <c r="S23" i="7"/>
  <c r="W23" i="7" s="1"/>
  <c r="S38" i="7"/>
  <c r="W38" i="7" s="1"/>
  <c r="Q38" i="7"/>
  <c r="S22" i="7"/>
  <c r="W22" i="7" s="1"/>
  <c r="Q22" i="7"/>
  <c r="S32" i="7"/>
  <c r="W32" i="7" s="1"/>
  <c r="Q32" i="7"/>
  <c r="S17" i="7"/>
  <c r="W17" i="7" s="1"/>
  <c r="Q17" i="7"/>
  <c r="S28" i="7"/>
  <c r="W28" i="7" s="1"/>
  <c r="Q28" i="7"/>
  <c r="S30" i="7"/>
  <c r="W30" i="7" s="1"/>
  <c r="Q30" i="7"/>
  <c r="Q5" i="7"/>
  <c r="S5" i="7"/>
  <c r="W5" i="7" s="1"/>
  <c r="S16" i="7"/>
  <c r="W16" i="7" s="1"/>
  <c r="Q16" i="7"/>
  <c r="S18" i="7"/>
  <c r="W18" i="7" s="1"/>
  <c r="Q18" i="7"/>
  <c r="Q4" i="7"/>
  <c r="S4" i="7"/>
  <c r="W4" i="7" s="1"/>
  <c r="S6" i="7"/>
  <c r="W6" i="7" s="1"/>
  <c r="Q6" i="7"/>
  <c r="Q15" i="7"/>
  <c r="S15" i="7"/>
  <c r="W15" i="7" s="1"/>
  <c r="S25" i="7"/>
  <c r="W25" i="7" s="1"/>
  <c r="Q25" i="7"/>
  <c r="Q39" i="7"/>
  <c r="S39" i="7"/>
  <c r="W39" i="7" s="1"/>
  <c r="S40" i="7"/>
  <c r="W40" i="7" s="1"/>
  <c r="Q40" i="7"/>
  <c r="S42" i="7"/>
  <c r="Q42" i="7"/>
  <c r="S46" i="7"/>
  <c r="Q46" i="7"/>
  <c r="Q13" i="7"/>
  <c r="S13" i="7"/>
  <c r="W13" i="7" s="1"/>
  <c r="S37" i="7"/>
  <c r="W37" i="7" s="1"/>
  <c r="Q37" i="7"/>
  <c r="S44" i="7"/>
  <c r="Q44" i="7"/>
  <c r="S57" i="7"/>
  <c r="W57" i="7" s="1"/>
  <c r="Q57" i="7"/>
  <c r="S36" i="7"/>
  <c r="W36" i="7" s="1"/>
  <c r="Q36" i="7"/>
  <c r="Q11" i="7"/>
  <c r="S11" i="7"/>
  <c r="W11" i="7" s="1"/>
  <c r="S21" i="7"/>
  <c r="W21" i="7" s="1"/>
  <c r="Q21" i="7"/>
  <c r="S33" i="7"/>
  <c r="W33" i="7" s="1"/>
  <c r="Q33" i="7"/>
  <c r="Q55" i="7"/>
  <c r="S55" i="7"/>
  <c r="W55" i="7" s="1"/>
  <c r="S61" i="7"/>
  <c r="W61" i="7" s="1"/>
  <c r="Q61" i="7"/>
  <c r="Q64" i="7"/>
  <c r="S37" i="8" l="1"/>
  <c r="W37" i="8" s="1"/>
  <c r="Q37" i="8"/>
  <c r="S4" i="8"/>
  <c r="W4" i="8" s="1"/>
  <c r="Q4" i="8"/>
  <c r="Q15" i="8"/>
  <c r="S15" i="8"/>
  <c r="W15" i="8" s="1"/>
  <c r="S36" i="8"/>
  <c r="W36" i="8" s="1"/>
  <c r="Q36" i="8"/>
  <c r="Q23" i="8"/>
  <c r="S23" i="8"/>
  <c r="W23" i="8" s="1"/>
  <c r="S33" i="8"/>
  <c r="W33" i="8" s="1"/>
  <c r="Q33" i="8"/>
  <c r="S5" i="8"/>
  <c r="W5" i="8" s="1"/>
  <c r="Q5" i="8"/>
  <c r="S8" i="8"/>
  <c r="W8" i="8" s="1"/>
  <c r="Q8" i="8"/>
  <c r="Q31" i="8"/>
  <c r="S31" i="8"/>
  <c r="W31" i="8" s="1"/>
  <c r="S32" i="8"/>
  <c r="W32" i="8" s="1"/>
  <c r="Q32" i="8"/>
  <c r="S20" i="8"/>
  <c r="W20" i="8" s="1"/>
  <c r="Q20" i="8"/>
  <c r="Q39" i="8"/>
  <c r="S39" i="8"/>
  <c r="W39" i="8" s="1"/>
  <c r="J4" i="4" l="1"/>
  <c r="H63" i="4"/>
  <c r="G63" i="4"/>
  <c r="H62" i="4"/>
  <c r="G62" i="4"/>
  <c r="H61" i="4"/>
  <c r="G61" i="4"/>
  <c r="H60" i="4"/>
  <c r="G60" i="4"/>
  <c r="H59" i="4"/>
  <c r="G59" i="4"/>
  <c r="H58" i="4"/>
  <c r="G58" i="4"/>
  <c r="H57" i="4"/>
  <c r="G57" i="4"/>
  <c r="H56" i="4"/>
  <c r="G56" i="4"/>
  <c r="H55" i="4"/>
  <c r="G55" i="4"/>
  <c r="H54" i="4"/>
  <c r="G54" i="4"/>
  <c r="H53" i="4"/>
  <c r="G53" i="4"/>
  <c r="H52" i="4"/>
  <c r="G52" i="4"/>
  <c r="H51" i="4"/>
  <c r="G51" i="4"/>
  <c r="H50" i="4"/>
  <c r="G50" i="4"/>
  <c r="H49" i="4"/>
  <c r="G49" i="4"/>
  <c r="H48" i="4"/>
  <c r="G48" i="4"/>
  <c r="H47" i="4"/>
  <c r="G47" i="4"/>
  <c r="H46" i="4"/>
  <c r="G46" i="4"/>
  <c r="H45" i="4"/>
  <c r="G45" i="4"/>
  <c r="H44" i="4"/>
  <c r="G44" i="4"/>
  <c r="H43" i="4"/>
  <c r="G43" i="4"/>
  <c r="H42" i="4"/>
  <c r="G42" i="4"/>
  <c r="H41" i="4"/>
  <c r="G41" i="4"/>
  <c r="H40" i="4"/>
  <c r="G40" i="4"/>
  <c r="H39" i="4"/>
  <c r="G39" i="4"/>
  <c r="H38" i="4"/>
  <c r="G38" i="4"/>
  <c r="H37" i="4"/>
  <c r="G37" i="4"/>
  <c r="H36" i="4"/>
  <c r="G36" i="4"/>
  <c r="H35" i="4"/>
  <c r="G35" i="4"/>
  <c r="H34" i="4"/>
  <c r="G34" i="4"/>
  <c r="H33" i="4"/>
  <c r="G33" i="4"/>
  <c r="H32" i="4"/>
  <c r="G32" i="4"/>
  <c r="H31" i="4"/>
  <c r="G31" i="4"/>
  <c r="H30" i="4"/>
  <c r="G30" i="4"/>
  <c r="H29" i="4"/>
  <c r="G29" i="4"/>
  <c r="H28" i="4"/>
  <c r="G28" i="4"/>
  <c r="H27" i="4"/>
  <c r="G27" i="4"/>
  <c r="H26" i="4"/>
  <c r="G26" i="4"/>
  <c r="H25" i="4"/>
  <c r="G25" i="4"/>
  <c r="H24" i="4"/>
  <c r="G24" i="4"/>
  <c r="H23" i="4"/>
  <c r="G23" i="4"/>
  <c r="H22" i="4"/>
  <c r="G22" i="4"/>
  <c r="H21" i="4"/>
  <c r="G21" i="4"/>
  <c r="H20" i="4"/>
  <c r="G20" i="4"/>
  <c r="H19" i="4"/>
  <c r="G19" i="4"/>
  <c r="H18" i="4"/>
  <c r="G18" i="4"/>
  <c r="H17" i="4"/>
  <c r="G17" i="4"/>
  <c r="H16" i="4"/>
  <c r="G16" i="4"/>
  <c r="H15" i="4"/>
  <c r="G15" i="4"/>
  <c r="H14" i="4"/>
  <c r="G14" i="4"/>
  <c r="H13" i="4"/>
  <c r="G13" i="4"/>
  <c r="H12" i="4"/>
  <c r="G12" i="4"/>
  <c r="H11" i="4"/>
  <c r="G11" i="4"/>
  <c r="H10" i="4"/>
  <c r="G10" i="4"/>
  <c r="H9" i="4"/>
  <c r="G9" i="4"/>
  <c r="H8" i="4"/>
  <c r="G8" i="4"/>
  <c r="H7" i="4"/>
  <c r="G7" i="4"/>
  <c r="H6" i="4"/>
  <c r="G6" i="4"/>
  <c r="H5" i="4"/>
  <c r="G5"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J63" i="4" l="1"/>
  <c r="J55" i="4"/>
  <c r="J54" i="4"/>
  <c r="J53" i="4"/>
  <c r="J52" i="4"/>
  <c r="J50" i="4"/>
  <c r="N50" i="4" s="1"/>
  <c r="J46" i="4"/>
  <c r="J42" i="4"/>
  <c r="J41" i="4"/>
  <c r="L41" i="4" s="1"/>
  <c r="J40" i="4"/>
  <c r="J31" i="4"/>
  <c r="J26" i="4"/>
  <c r="J22" i="4"/>
  <c r="J11" i="4"/>
  <c r="J10" i="4"/>
  <c r="L10" i="4" s="1"/>
  <c r="J6" i="4"/>
  <c r="I53" i="4"/>
  <c r="I52" i="4"/>
  <c r="I51" i="4"/>
  <c r="I50" i="4"/>
  <c r="I49" i="4"/>
  <c r="I46" i="4"/>
  <c r="I45" i="4"/>
  <c r="I18" i="4"/>
  <c r="I11" i="4"/>
  <c r="N46" i="4" l="1"/>
  <c r="L46" i="4"/>
  <c r="L55" i="4"/>
  <c r="N55" i="4"/>
  <c r="N41" i="4"/>
  <c r="L22" i="4"/>
  <c r="N22" i="4"/>
  <c r="N54" i="4"/>
  <c r="L54" i="4"/>
  <c r="L26" i="4"/>
  <c r="N26" i="4"/>
  <c r="L40" i="4"/>
  <c r="N40" i="4"/>
  <c r="N52" i="4"/>
  <c r="L52" i="4"/>
  <c r="N63" i="4"/>
  <c r="L63" i="4"/>
  <c r="N10" i="4"/>
  <c r="N6" i="4"/>
  <c r="L6" i="4"/>
  <c r="N11" i="4"/>
  <c r="L11" i="4"/>
  <c r="L53" i="4"/>
  <c r="N53" i="4"/>
  <c r="N31" i="4"/>
  <c r="L31" i="4"/>
  <c r="L42" i="4"/>
  <c r="N42" i="4"/>
  <c r="M52" i="4"/>
  <c r="I4" i="4"/>
  <c r="G4" i="4"/>
  <c r="M46" i="4"/>
  <c r="M51" i="4"/>
  <c r="M45" i="4"/>
  <c r="M11" i="4"/>
  <c r="M18" i="4"/>
  <c r="M53" i="4"/>
  <c r="M49" i="4"/>
  <c r="L50" i="4"/>
  <c r="M50" i="4"/>
  <c r="E4" i="4"/>
  <c r="I38" i="4"/>
  <c r="E38" i="4"/>
  <c r="E53" i="4"/>
  <c r="K53" i="4" s="1"/>
  <c r="I28" i="4"/>
  <c r="E28" i="4"/>
  <c r="I32" i="4"/>
  <c r="E32" i="4"/>
  <c r="I33" i="4"/>
  <c r="E33" i="4"/>
  <c r="E50" i="4"/>
  <c r="K50" i="4" s="1"/>
  <c r="I41" i="4"/>
  <c r="E41" i="4"/>
  <c r="I10" i="4"/>
  <c r="E10" i="4"/>
  <c r="I47" i="4"/>
  <c r="E47" i="4"/>
  <c r="I22" i="4"/>
  <c r="E22" i="4"/>
  <c r="I26" i="4"/>
  <c r="E26" i="4"/>
  <c r="I30" i="4"/>
  <c r="E30" i="4"/>
  <c r="E45" i="4"/>
  <c r="K45" i="4" s="1"/>
  <c r="E46" i="4"/>
  <c r="K46" i="4" s="1"/>
  <c r="J21" i="4"/>
  <c r="J5" i="4"/>
  <c r="J20" i="4"/>
  <c r="J39" i="4"/>
  <c r="I14" i="4"/>
  <c r="J9" i="4"/>
  <c r="J29" i="4"/>
  <c r="J47" i="4"/>
  <c r="J58" i="4"/>
  <c r="E11" i="4"/>
  <c r="K11" i="4" s="1"/>
  <c r="J8" i="4"/>
  <c r="J19" i="4"/>
  <c r="I24" i="4"/>
  <c r="J13" i="4"/>
  <c r="J23" i="4"/>
  <c r="J33" i="4"/>
  <c r="J34" i="4"/>
  <c r="J43" i="4"/>
  <c r="J7" i="4"/>
  <c r="J12" i="4"/>
  <c r="J14" i="4"/>
  <c r="J27" i="4"/>
  <c r="J32" i="4"/>
  <c r="J56" i="4"/>
  <c r="J61" i="4"/>
  <c r="E43" i="4"/>
  <c r="J17" i="4"/>
  <c r="J51" i="4"/>
  <c r="J57" i="4"/>
  <c r="J16" i="4"/>
  <c r="J60" i="4"/>
  <c r="J62" i="4"/>
  <c r="J30" i="4"/>
  <c r="J36" i="4"/>
  <c r="J37" i="4"/>
  <c r="J28" i="4"/>
  <c r="J15" i="4"/>
  <c r="J18" i="4"/>
  <c r="J24" i="4"/>
  <c r="J25" i="4"/>
  <c r="J44" i="4"/>
  <c r="J48" i="4"/>
  <c r="J59" i="4"/>
  <c r="J35" i="4"/>
  <c r="J38" i="4"/>
  <c r="J45" i="4"/>
  <c r="J49" i="4"/>
  <c r="E51" i="4"/>
  <c r="K51" i="4" s="1"/>
  <c r="I55" i="4"/>
  <c r="E55" i="4"/>
  <c r="I57" i="4"/>
  <c r="E57" i="4"/>
  <c r="E14" i="4"/>
  <c r="E18" i="4"/>
  <c r="K18" i="4" s="1"/>
  <c r="I54" i="4"/>
  <c r="I44" i="4"/>
  <c r="I48" i="4"/>
  <c r="L60" i="4" l="1"/>
  <c r="N60" i="4"/>
  <c r="N49" i="4"/>
  <c r="L49" i="4"/>
  <c r="N44" i="4"/>
  <c r="L44" i="4"/>
  <c r="N30" i="4"/>
  <c r="L30" i="4"/>
  <c r="N56" i="4"/>
  <c r="L56" i="4"/>
  <c r="N23" i="4"/>
  <c r="L23" i="4"/>
  <c r="N20" i="4"/>
  <c r="L20" i="4"/>
  <c r="L25" i="4"/>
  <c r="N25" i="4"/>
  <c r="N62" i="4"/>
  <c r="L62" i="4"/>
  <c r="L32" i="4"/>
  <c r="N32" i="4"/>
  <c r="N13" i="4"/>
  <c r="L13" i="4"/>
  <c r="N58" i="4"/>
  <c r="L58" i="4"/>
  <c r="N39" i="4"/>
  <c r="L39" i="4"/>
  <c r="N27" i="4"/>
  <c r="L27" i="4"/>
  <c r="L18" i="4"/>
  <c r="N18" i="4"/>
  <c r="N21" i="4"/>
  <c r="L21" i="4"/>
  <c r="N15" i="4"/>
  <c r="L15" i="4"/>
  <c r="N57" i="4"/>
  <c r="L57" i="4"/>
  <c r="N12" i="4"/>
  <c r="L12" i="4"/>
  <c r="N29" i="4"/>
  <c r="L29" i="4"/>
  <c r="N5" i="4"/>
  <c r="L5" i="4"/>
  <c r="N19" i="4"/>
  <c r="L19" i="4"/>
  <c r="L16" i="4"/>
  <c r="N16" i="4"/>
  <c r="N28" i="4"/>
  <c r="L28" i="4"/>
  <c r="N7" i="4"/>
  <c r="L7" i="4"/>
  <c r="N43" i="4"/>
  <c r="L43" i="4"/>
  <c r="N9" i="4"/>
  <c r="L9" i="4"/>
  <c r="N45" i="4"/>
  <c r="L45" i="4"/>
  <c r="N47" i="4"/>
  <c r="L47" i="4"/>
  <c r="N14" i="4"/>
  <c r="L14" i="4"/>
  <c r="N35" i="4"/>
  <c r="L35" i="4"/>
  <c r="N59" i="4"/>
  <c r="L59" i="4"/>
  <c r="N37" i="4"/>
  <c r="L37" i="4"/>
  <c r="N51" i="4"/>
  <c r="L51" i="4"/>
  <c r="N61" i="4"/>
  <c r="L61" i="4"/>
  <c r="L34" i="4"/>
  <c r="N34" i="4"/>
  <c r="L24" i="4"/>
  <c r="N24" i="4"/>
  <c r="L8" i="4"/>
  <c r="N8" i="4"/>
  <c r="L38" i="4"/>
  <c r="N38" i="4"/>
  <c r="L48" i="4"/>
  <c r="N48" i="4"/>
  <c r="N36" i="4"/>
  <c r="L36" i="4"/>
  <c r="N17" i="4"/>
  <c r="L17" i="4"/>
  <c r="L33" i="4"/>
  <c r="N33" i="4"/>
  <c r="K33" i="4"/>
  <c r="M33" i="4"/>
  <c r="K38" i="4"/>
  <c r="M38" i="4"/>
  <c r="M48" i="4"/>
  <c r="K4" i="4"/>
  <c r="M24" i="4"/>
  <c r="M44" i="4"/>
  <c r="M14" i="4"/>
  <c r="K14" i="4"/>
  <c r="M30" i="4"/>
  <c r="K30" i="4"/>
  <c r="M10" i="4"/>
  <c r="K10" i="4"/>
  <c r="M32" i="4"/>
  <c r="K32" i="4"/>
  <c r="M41" i="4"/>
  <c r="K41" i="4"/>
  <c r="M28" i="4"/>
  <c r="K28" i="4"/>
  <c r="M4" i="4"/>
  <c r="K55" i="4"/>
  <c r="M55" i="4"/>
  <c r="K47" i="4"/>
  <c r="M47" i="4"/>
  <c r="M26" i="4"/>
  <c r="K26" i="4"/>
  <c r="K57" i="4"/>
  <c r="M57" i="4"/>
  <c r="M54" i="4"/>
  <c r="H4" i="4"/>
  <c r="N4" i="4" s="1"/>
  <c r="F4" i="4"/>
  <c r="L4" i="4" s="1"/>
  <c r="K22" i="4"/>
  <c r="M22" i="4"/>
  <c r="E24" i="4"/>
  <c r="K24" i="4" s="1"/>
  <c r="I43" i="4"/>
  <c r="I27" i="4"/>
  <c r="E27" i="4"/>
  <c r="I62" i="4"/>
  <c r="E62" i="4"/>
  <c r="I34" i="4"/>
  <c r="E34" i="4"/>
  <c r="I56" i="4"/>
  <c r="E56" i="4"/>
  <c r="I37" i="4"/>
  <c r="E37" i="4"/>
  <c r="I29" i="4"/>
  <c r="E29" i="4"/>
  <c r="E49" i="4"/>
  <c r="K49" i="4" s="1"/>
  <c r="I63" i="4"/>
  <c r="E63" i="4"/>
  <c r="I31" i="4"/>
  <c r="E31" i="4"/>
  <c r="I36" i="4"/>
  <c r="E36" i="4"/>
  <c r="I35" i="4"/>
  <c r="E35" i="4"/>
  <c r="I15" i="4"/>
  <c r="E15" i="4"/>
  <c r="I61" i="4"/>
  <c r="E61" i="4"/>
  <c r="I9" i="4"/>
  <c r="E9" i="4"/>
  <c r="I6" i="4"/>
  <c r="E6" i="4"/>
  <c r="I17" i="4"/>
  <c r="E17" i="4"/>
  <c r="I39" i="4"/>
  <c r="E39" i="4"/>
  <c r="I58" i="4"/>
  <c r="E58" i="4"/>
  <c r="I13" i="4"/>
  <c r="E13" i="4"/>
  <c r="I19" i="4"/>
  <c r="E19" i="4"/>
  <c r="I59" i="4"/>
  <c r="E59" i="4"/>
  <c r="I42" i="4"/>
  <c r="E42" i="4"/>
  <c r="E52" i="4"/>
  <c r="K52" i="4" s="1"/>
  <c r="I12" i="4"/>
  <c r="E12" i="4"/>
  <c r="I7" i="4"/>
  <c r="E7" i="4"/>
  <c r="I25" i="4"/>
  <c r="E25" i="4"/>
  <c r="I8" i="4"/>
  <c r="E8" i="4"/>
  <c r="I40" i="4"/>
  <c r="E40" i="4"/>
  <c r="I21" i="4"/>
  <c r="E21" i="4"/>
  <c r="I60" i="4"/>
  <c r="E60" i="4"/>
  <c r="I16" i="4"/>
  <c r="E16" i="4"/>
  <c r="I20" i="4"/>
  <c r="E20" i="4"/>
  <c r="E48" i="4"/>
  <c r="K48" i="4" s="1"/>
  <c r="I23" i="4"/>
  <c r="E23" i="4"/>
  <c r="E54" i="4"/>
  <c r="K54" i="4" s="1"/>
  <c r="E44" i="4"/>
  <c r="K44" i="4" s="1"/>
  <c r="I5" i="4"/>
  <c r="E5" i="4"/>
  <c r="K17" i="4" l="1"/>
  <c r="M17" i="4"/>
  <c r="M56" i="4"/>
  <c r="K56" i="4"/>
  <c r="K40" i="4"/>
  <c r="M40" i="4"/>
  <c r="M8" i="4"/>
  <c r="K8" i="4"/>
  <c r="M13" i="4"/>
  <c r="K13" i="4"/>
  <c r="M6" i="4"/>
  <c r="K6" i="4"/>
  <c r="M35" i="4"/>
  <c r="K35" i="4"/>
  <c r="K34" i="4"/>
  <c r="M34" i="4"/>
  <c r="M12" i="4"/>
  <c r="K12" i="4"/>
  <c r="M16" i="4"/>
  <c r="K16" i="4"/>
  <c r="K60" i="4"/>
  <c r="M60" i="4"/>
  <c r="M42" i="4"/>
  <c r="K42" i="4"/>
  <c r="M9" i="4"/>
  <c r="K9" i="4"/>
  <c r="M29" i="4"/>
  <c r="K29" i="4"/>
  <c r="M19" i="4"/>
  <c r="K19" i="4"/>
  <c r="M63" i="4"/>
  <c r="K63" i="4"/>
  <c r="M23" i="4"/>
  <c r="K23" i="4"/>
  <c r="M25" i="4"/>
  <c r="K25" i="4"/>
  <c r="M58" i="4"/>
  <c r="K58" i="4"/>
  <c r="K36" i="4"/>
  <c r="M36" i="4"/>
  <c r="K62" i="4"/>
  <c r="M62" i="4"/>
  <c r="K43" i="4"/>
  <c r="M43" i="4"/>
  <c r="K20" i="4"/>
  <c r="M20" i="4"/>
  <c r="K15" i="4"/>
  <c r="M15" i="4"/>
  <c r="K5" i="4"/>
  <c r="M5" i="4"/>
  <c r="M21" i="4"/>
  <c r="K21" i="4"/>
  <c r="K7" i="4"/>
  <c r="M7" i="4"/>
  <c r="M59" i="4"/>
  <c r="K59" i="4"/>
  <c r="M39" i="4"/>
  <c r="K39" i="4"/>
  <c r="M61" i="4"/>
  <c r="K61" i="4"/>
  <c r="K31" i="4"/>
  <c r="M31" i="4"/>
  <c r="M37" i="4"/>
  <c r="K37" i="4"/>
  <c r="K27" i="4"/>
  <c r="M27" i="4"/>
  <c r="G10" i="1"/>
  <c r="H10" i="1" s="1"/>
  <c r="D9" i="1"/>
  <c r="E9" i="1" s="1"/>
  <c r="F9" i="1" s="1"/>
  <c r="G9" i="1" s="1"/>
  <c r="H9" i="1" s="1"/>
  <c r="D2" i="1"/>
  <c r="E2" i="1" s="1"/>
  <c r="F2" i="1" s="1"/>
  <c r="G2" i="1" s="1"/>
  <c r="H2" i="1" s="1"/>
  <c r="G3" i="1"/>
  <c r="H3" i="1" s="1"/>
  <c r="I10" i="1" l="1"/>
  <c r="J10" i="1"/>
  <c r="I9" i="1"/>
  <c r="J9" i="1"/>
  <c r="I3" i="1"/>
  <c r="J3" i="1"/>
  <c r="I2" i="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Optumas</author>
  </authors>
  <commentList>
    <comment ref="I2" authorId="0" shapeId="0" xr:uid="{6B18241D-B485-43D2-A03E-FB404E6C910F}">
      <text>
        <r>
          <rPr>
            <b/>
            <sz val="9"/>
            <color indexed="81"/>
            <rFont val="Tahoma"/>
            <family val="2"/>
          </rPr>
          <t>Optumas:</t>
        </r>
        <r>
          <rPr>
            <sz val="9"/>
            <color indexed="81"/>
            <rFont val="Tahoma"/>
            <family val="2"/>
          </rPr>
          <t xml:space="preserve">
2021 BLS, Day Hab and Empl Serv Only</t>
        </r>
      </text>
    </comment>
  </commentList>
</comments>
</file>

<file path=xl/sharedStrings.xml><?xml version="1.0" encoding="utf-8"?>
<sst xmlns="http://schemas.openxmlformats.org/spreadsheetml/2006/main" count="592" uniqueCount="129">
  <si>
    <t>Year</t>
  </si>
  <si>
    <t>Using 21-1093 Social and Human Service Assistants at 50% (Median Wage) for Geographical Differential (Wash. DC Metro Area)</t>
  </si>
  <si>
    <t>2018 Cumulative Inflation</t>
  </si>
  <si>
    <t>2021 Cumulative Inflation</t>
  </si>
  <si>
    <t>Estimated Wage Inflation</t>
  </si>
  <si>
    <t>Using 2018 BLS Wages</t>
  </si>
  <si>
    <t>Using 2021 BLS Wages</t>
  </si>
  <si>
    <t>Discussion of the Use of CPI/COLA for Estimating Wage Adjustments</t>
  </si>
  <si>
    <t>Included in this file are the following:</t>
  </si>
  <si>
    <t>Service</t>
  </si>
  <si>
    <t>Source Selection</t>
  </si>
  <si>
    <t>Percentile</t>
  </si>
  <si>
    <t>Rest of State</t>
  </si>
  <si>
    <t>Geographic</t>
  </si>
  <si>
    <t xml:space="preserve">Community Living  - Enhanced Supports: 1 w/Overnight Supervision </t>
  </si>
  <si>
    <t>21-1093: Social and Human Service Assistants</t>
  </si>
  <si>
    <t xml:space="preserve">Community Living  - Enhanced Supports: 2 w/Overnight Supervision </t>
  </si>
  <si>
    <t xml:space="preserve">Community Living  - Enhanced Supports: 3 w/Overnight Supervision </t>
  </si>
  <si>
    <t xml:space="preserve">Community Living  - Enhanced Supports: 4 w/Overnight Supervision </t>
  </si>
  <si>
    <t xml:space="preserve">Dedicated Hours for Community Living-Enhanced Supports (1:1) </t>
  </si>
  <si>
    <t xml:space="preserve">Dedicated Hours for Community Living-Enhanced Supports (2:1) </t>
  </si>
  <si>
    <t xml:space="preserve">Dedicated Hours for Community Living-Group Home (1:1) </t>
  </si>
  <si>
    <t>Dedicated Hours for Community Living - Group Home (2:1)</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</si>
  <si>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</si>
  <si>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</si>
  <si>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</si>
  <si>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</si>
  <si>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</si>
  <si>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</si>
  <si>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</si>
  <si>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</si>
  <si>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</si>
  <si>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</si>
  <si>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</si>
  <si>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</si>
  <si>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</si>
  <si>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</si>
  <si>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</si>
  <si>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</si>
  <si>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</si>
  <si>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</si>
  <si>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</si>
  <si>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</si>
  <si>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</si>
  <si>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</si>
  <si>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</si>
  <si>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</si>
  <si>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 xml:space="preserve">Dedicated Hours for Supported Living (1:1) </t>
  </si>
  <si>
    <t xml:space="preserve">Dedicated Hours for Supported Living (2:1) </t>
  </si>
  <si>
    <t xml:space="preserve">Career Exploration Services: Facility Based </t>
  </si>
  <si>
    <t>Career Exploration - Large Group</t>
  </si>
  <si>
    <t>Career Exploration - Small Group</t>
  </si>
  <si>
    <t>Community Development Service 2:1 Staffing Ratio</t>
  </si>
  <si>
    <t>Community Development Service 1:1 Staffing Ratio</t>
  </si>
  <si>
    <t>Community Development Service: Group - (1-4)</t>
  </si>
  <si>
    <t>Day Habilitation 2:1 Staffing Ratio</t>
  </si>
  <si>
    <t>Day Habilitation 1:1 Staffing Ratio</t>
  </si>
  <si>
    <t>Day Habilitation Small Group (2-5)</t>
  </si>
  <si>
    <t>Day Habilitation Large Group (6-10)</t>
  </si>
  <si>
    <t xml:space="preserve">Employment Services - Job Development  </t>
  </si>
  <si>
    <t>21-1012: Educational, Guidance, School, and Vocational Counselors</t>
  </si>
  <si>
    <t xml:space="preserve">Employment Services - Customized Self-Employment </t>
  </si>
  <si>
    <t xml:space="preserve">Employment Services - Follow Along Supports   </t>
  </si>
  <si>
    <t xml:space="preserve">Employment Services - Ongoing Job Supports </t>
  </si>
  <si>
    <t>Employment Services - Discovery Milestone 1</t>
  </si>
  <si>
    <t>Employment Services - Discovery Milestone 2</t>
  </si>
  <si>
    <t>Employment Services - Discovery Milestone 3</t>
  </si>
  <si>
    <t xml:space="preserve">BSS - Brief Support Implementation Services </t>
  </si>
  <si>
    <t>19-4099: Life, Physical, and Social Science Technicians, All Other</t>
  </si>
  <si>
    <t>BSS - Behavioral Consultation</t>
  </si>
  <si>
    <t>19-3039: Psychologists, All Other</t>
  </si>
  <si>
    <t xml:space="preserve">BSS - Behavioral Plan    </t>
  </si>
  <si>
    <t>BSS - Behavioral Assessment</t>
  </si>
  <si>
    <t>Environmental Assessment</t>
  </si>
  <si>
    <t>29-1122: Occupational Therapists</t>
  </si>
  <si>
    <t xml:space="preserve">Housing Support Services </t>
  </si>
  <si>
    <t>Personal Supports</t>
  </si>
  <si>
    <t>Personal Supports Enhanced</t>
  </si>
  <si>
    <t xml:space="preserve">Nursing Support Serivces </t>
  </si>
  <si>
    <t>29-1141: Registered Nurses</t>
  </si>
  <si>
    <t>2021 Adjusted BLS Wages</t>
  </si>
  <si>
    <t>2022 Adjusted BLS Wages</t>
  </si>
  <si>
    <t>2023 Adjusted BLS Wages</t>
  </si>
  <si>
    <t>2024 Initial Adjusted BLS Wages</t>
  </si>
  <si>
    <t>2024 Q3 Adjusted BLS Wages</t>
  </si>
  <si>
    <t>2025 Adjusted BLS Wages</t>
  </si>
  <si>
    <t>2018 Base BLS</t>
  </si>
  <si>
    <t>2018 to 2019 Trend</t>
  </si>
  <si>
    <t>2019 to 2020 Trend</t>
  </si>
  <si>
    <t>2020 to 2021 Trend</t>
  </si>
  <si>
    <t>Support Services Adj Factor</t>
  </si>
  <si>
    <t>Adjusted FY21 BLS Wage</t>
  </si>
  <si>
    <t>2021 to 2022 Trend</t>
  </si>
  <si>
    <t>Adjusted FY22 BLS Wage</t>
  </si>
  <si>
    <t>2022 to 2023 Trend</t>
  </si>
  <si>
    <t>Adjusted FY23 BLS Wage</t>
  </si>
  <si>
    <t>2023 to 2024 Trend</t>
  </si>
  <si>
    <t>Adjusted FY24 BLS Wage</t>
  </si>
  <si>
    <t>FY25 &amp; FY26 Accelerated Trend</t>
  </si>
  <si>
    <t>2024 to 2025 Trend</t>
  </si>
  <si>
    <t>Base BLS Wage</t>
  </si>
  <si>
    <t>Yes</t>
  </si>
  <si>
    <t>2021 Base BLS Wage Update?</t>
  </si>
  <si>
    <t>No</t>
  </si>
  <si>
    <t>FY25 Wages</t>
  </si>
  <si>
    <t>Comparison to Initial FY24</t>
  </si>
  <si>
    <t>Comparison to Q3 FY24</t>
  </si>
  <si>
    <t>Adjusted FY24 Q3 BLS Wage*</t>
  </si>
  <si>
    <t>Adjusted FY25 BLS Wage*</t>
  </si>
  <si>
    <t>* 2024Q3 Midyear Adjustment wage and 2025 wage are trended 12% simple inflation from 2023 wages based on legislatively constructed COLA.</t>
  </si>
  <si>
    <t>* Wage Adjustment for 2025 and 2026 accelerated forward to January 1, 2024. Results in 12% total inflation from 2023 to match legislatively constucted COLA.</t>
  </si>
  <si>
    <t>Estimated wage inflation is CPI for 2019-2021 and COLA 2022-2024</t>
  </si>
  <si>
    <t xml:space="preserve">3. |Wage Build Comparison| tab in green contains a comparison by service, of the adjustments from the initial FY24 rates to Q3 FY24 to FY25. From Initial FY24 to Q3 FY24, the wages will be increased by approximately 8% due to the accelerated wage growth policy decision discussed above. The only difference between the Q3 FY24 wages and the FY25 wages, will be the services that have been updated to a 2021 BLS starting wage, made as a policy decision. </t>
  </si>
  <si>
    <t xml:space="preserve">Respite Care Services - Day </t>
  </si>
  <si>
    <t>39-9021: Personal Care Aides</t>
  </si>
  <si>
    <t>Respite Care Services - Hour</t>
  </si>
  <si>
    <t>Total FY21 Trend</t>
  </si>
  <si>
    <t>**Wage Adjustment for 2025 and 2026 accelerated forward to January 1, 2024. This results in 12% total inflation from 2023 to match legislatively constucted COLA.</t>
  </si>
  <si>
    <t xml:space="preserve">*Total trend reflected in the FY21 rates is a compounded factor using the trend shown in 2019, 2020, and 2021 for a total of 5.24% applied to the 2018 base BLS wages to calculate the adjusted base wage for the April 1, 2021 rates. </t>
  </si>
  <si>
    <t>2019*</t>
  </si>
  <si>
    <t>2020*</t>
  </si>
  <si>
    <t>FY2024Q3**</t>
  </si>
  <si>
    <t>FY2021Q4*</t>
  </si>
  <si>
    <t>FY2022</t>
  </si>
  <si>
    <t>FY2023</t>
  </si>
  <si>
    <t>FY2024</t>
  </si>
  <si>
    <t xml:space="preserve">MD-DDA uses a BRICK method to generate rates based on direct care provider wages. The original baseline wages for Fiscal Year (FY) 2025 are based on Bureau of Labor Statistics (BLS) data from 2018. In the fall of 2021, the BLS data from 2018 was trended forward to Calendar Year (CY) 2021 using the compounded Consumer Price Indexes (CPI) from CYs 2019, 2020, and 2021. The CPI used  represents a weighted average of prices for a basket of goods and services representative of prices for a basket of goods and services representative of aggregate U.S. consumer spending, which is the most popular measure of inflation and deflation. Medical CPI was not used for trending. 
The one-time CPI trends that went live April 1, 2022 resulted from the “Fishbowl Exercise” that took place in the fall of 2021. This was a one-time CPI adjustment to address inflation between the 2018 BLS wage and the DSP wages used for the April 2022 rates. The legislatively mandated cost of living allowances (COLA) has been used consistently starting with the FY2022 rates. </t>
  </si>
  <si>
    <t xml:space="preserve">1. |Example Graph| the tab in yellow contains the updated graph from the June 2023 RRAG meeting, depicting an example of the wage growth from 2018 through Q3 of FY2024 for the 21-1093 BLS code at the 50th percentile in the geographic region. The graph shows: the wage growth, in orange, based on 2018 BLS starting wage; the wage growth, in green, based on 2021 BLS starting wage; and the trends applied to both wages for the respective fiscal years in blue. 
The differences in the 2018 projected wages and the 2021 projected wages vary both negatively and positively depending on BLS codes, selected percentiles, and geographic regions. </t>
  </si>
  <si>
    <t xml:space="preserve">2. |Wage Build RoS| and |Wage Build Geo| tabs in blue contain a build up of the final BLS wages to be used in the FY25 rates, from the 2018 BLS starting wage through the adjustments to be made in FY25 for both the Rest of State (RoS) and the Geographic Differential (Geo) at the service 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</si>
</sst>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_(&quot;$&quot;* #,##0.00000_);_(&quot;$&quot;* \(#,##0.00000\);_(&quot;$&quot;* &quot;-&quot;??_);_(@_)"/>
    <numFmt numFmtId="165" formatCode="0.0%"/>
  </numFmts>
  <fonts count="13" x14ac:knownFonts="1">
    <font>
      <sz val="11"/>
      <color theme="1"/>
      <name val="Calibri"/>
      <family val="2"/>
      <scheme val="minor"/>
    </font>
    <font>
      <sz val="11"/>
      <color theme="1"/>
      <name val="Calibri"/>
      <family val="2"/>
      <scheme val="minor"/>
    </font>
    <font>
      <sz val="8"/>
      <color theme="1"/>
      <name val="Calibri"/>
      <family val="2"/>
      <scheme val="minor"/>
    </font>
    <font>
      <b/>
      <u/>
      <sz val="20"/>
      <color theme="1"/>
      <name val="Calibri"/>
      <family val="2"/>
      <scheme val="minor"/>
    </font>
    <font>
      <u/>
      <sz val="11"/>
      <color theme="1"/>
      <name val="Calibri"/>
      <family val="2"/>
      <scheme val="minor"/>
    </font>
    <font>
      <b/>
      <sz val="8"/>
      <color theme="1"/>
      <name val="Calibri"/>
      <family val="2"/>
      <scheme val="minor"/>
    </font>
    <font>
      <sz val="8"/>
      <name val="Calibri"/>
      <family val="2"/>
      <scheme val="minor"/>
    </font>
    <font>
      <b/>
      <sz val="8"/>
      <name val="Calibri"/>
      <family val="2"/>
      <scheme val="minor"/>
    </font>
    <font>
      <b/>
      <sz val="9"/>
      <color indexed="81"/>
      <name val="Tahoma"/>
      <family val="2"/>
    </font>
    <font>
      <sz val="9"/>
      <color indexed="81"/>
      <name val="Tahoma"/>
      <family val="2"/>
    </font>
    <font>
      <sz val="14"/>
      <color rgb="FFFF0000"/>
      <name val="Calibri"/>
      <family val="2"/>
      <scheme val="minor"/>
    </font>
    <font>
      <i/>
      <sz val="11"/>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164" fontId="0" fillId="0" borderId="0" xfId="1" applyNumberFormat="1" applyFont="1"/>
    <xf numFmtId="0" fontId="0" fillId="0" borderId="0" xfId="0" applyAlignment="1">
      <alignment horizontal="right" indent="1"/>
    </xf>
    <xf numFmtId="10" fontId="0" fillId="0" borderId="0" xfId="2" applyNumberFormat="1" applyFont="1" applyFill="1" applyAlignment="1">
      <alignment horizontal="right" indent="1"/>
    </xf>
    <xf numFmtId="8" fontId="0" fillId="0" borderId="0" xfId="1" applyNumberFormat="1" applyFont="1" applyAlignment="1">
      <alignment horizontal="right"/>
    </xf>
    <xf numFmtId="0" fontId="0" fillId="0" borderId="0" xfId="0" applyAlignment="1">
      <alignment horizontal="center"/>
    </xf>
    <xf numFmtId="7" fontId="0" fillId="0" borderId="0" xfId="1" applyNumberFormat="1" applyFont="1" applyAlignment="1">
      <alignment horizontal="center"/>
    </xf>
    <xf numFmtId="7" fontId="0" fillId="0" borderId="0" xfId="0" applyNumberFormat="1" applyAlignment="1">
      <alignment horizontal="center"/>
    </xf>
    <xf numFmtId="10" fontId="0" fillId="0" borderId="0" xfId="2" applyNumberFormat="1" applyFont="1" applyAlignment="1">
      <alignment horizontal="center"/>
    </xf>
    <xf numFmtId="10" fontId="0" fillId="0" borderId="0" xfId="0" applyNumberFormat="1" applyAlignment="1">
      <alignment horizontal="center"/>
    </xf>
    <xf numFmtId="10" fontId="0" fillId="0" borderId="0" xfId="2" applyNumberFormat="1" applyFont="1" applyFill="1" applyAlignment="1">
      <alignment horizontal="center"/>
    </xf>
    <xf numFmtId="0" fontId="2" fillId="0" borderId="0" xfId="0" applyFont="1"/>
    <xf numFmtId="0" fontId="0" fillId="2" borderId="0" xfId="0" applyFill="1"/>
    <xf numFmtId="0" fontId="3" fillId="2" borderId="0" xfId="0" applyFont="1" applyFill="1"/>
    <xf numFmtId="0" fontId="0" fillId="2" borderId="0" xfId="0" applyFill="1" applyAlignment="1">
      <alignment vertical="center" wrapText="1"/>
    </xf>
    <xf numFmtId="0" fontId="0" fillId="2" borderId="0" xfId="0" applyFill="1" applyAlignment="1">
      <alignment vertical="center"/>
    </xf>
    <xf numFmtId="0" fontId="4" fillId="2" borderId="0" xfId="0" applyFont="1" applyFill="1" applyAlignment="1">
      <alignment vertical="center" wrapText="1"/>
    </xf>
    <xf numFmtId="0" fontId="5" fillId="3" borderId="1" xfId="0" applyFont="1" applyFill="1" applyBorder="1" applyAlignment="1">
      <alignment horizontal="centerContinuous"/>
    </xf>
    <xf numFmtId="0" fontId="5" fillId="4" borderId="1" xfId="0" applyFont="1" applyFill="1" applyBorder="1" applyAlignment="1">
      <alignment horizontal="centerContinuous"/>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6" fillId="2" borderId="2" xfId="0" applyFont="1" applyFill="1" applyBorder="1"/>
    <xf numFmtId="9" fontId="7" fillId="2" borderId="3" xfId="2" applyFont="1" applyFill="1" applyBorder="1"/>
    <xf numFmtId="44" fontId="2" fillId="2" borderId="3" xfId="1" applyFont="1" applyFill="1" applyBorder="1"/>
    <xf numFmtId="165" fontId="2" fillId="2" borderId="3" xfId="2" applyNumberFormat="1" applyFont="1" applyFill="1" applyBorder="1"/>
    <xf numFmtId="0" fontId="6" fillId="2" borderId="4" xfId="0" applyFont="1" applyFill="1" applyBorder="1"/>
    <xf numFmtId="9" fontId="7" fillId="2" borderId="5" xfId="2" applyFont="1" applyFill="1" applyBorder="1"/>
    <xf numFmtId="44" fontId="2" fillId="2" borderId="5" xfId="1" applyFont="1" applyFill="1" applyBorder="1"/>
    <xf numFmtId="165" fontId="2" fillId="2" borderId="5" xfId="2" applyNumberFormat="1" applyFont="1" applyFill="1" applyBorder="1"/>
    <xf numFmtId="0" fontId="6" fillId="2" borderId="6" xfId="0" applyFont="1" applyFill="1" applyBorder="1" applyAlignment="1">
      <alignment horizontal="left"/>
    </xf>
    <xf numFmtId="9" fontId="7" fillId="2" borderId="7" xfId="2" applyFont="1" applyFill="1" applyBorder="1"/>
    <xf numFmtId="44" fontId="2" fillId="2" borderId="7" xfId="1" applyFont="1" applyFill="1" applyBorder="1"/>
    <xf numFmtId="165" fontId="2" fillId="2" borderId="7" xfId="2" applyNumberFormat="1" applyFont="1" applyFill="1" applyBorder="1"/>
    <xf numFmtId="0" fontId="6" fillId="2" borderId="2" xfId="0" applyFont="1" applyFill="1" applyBorder="1" applyAlignment="1">
      <alignment horizontal="left"/>
    </xf>
    <xf numFmtId="0" fontId="6" fillId="2" borderId="6" xfId="0" applyFont="1" applyFill="1" applyBorder="1"/>
    <xf numFmtId="0" fontId="6" fillId="2" borderId="4" xfId="0" applyFont="1" applyFill="1" applyBorder="1" applyAlignment="1">
      <alignment horizontal="left"/>
    </xf>
    <xf numFmtId="0" fontId="6" fillId="2" borderId="1" xfId="0" applyFont="1" applyFill="1" applyBorder="1" applyAlignment="1">
      <alignment horizontal="left"/>
    </xf>
    <xf numFmtId="9" fontId="7" fillId="2" borderId="8" xfId="2" applyFont="1" applyFill="1" applyBorder="1"/>
    <xf numFmtId="44" fontId="2" fillId="2" borderId="8" xfId="1" applyFont="1" applyFill="1" applyBorder="1"/>
    <xf numFmtId="165" fontId="2" fillId="2" borderId="8" xfId="2" applyNumberFormat="1" applyFont="1" applyFill="1" applyBorder="1"/>
    <xf numFmtId="0" fontId="5" fillId="3" borderId="9" xfId="0" applyFont="1" applyFill="1" applyBorder="1" applyAlignment="1">
      <alignment horizontal="centerContinuous"/>
    </xf>
    <xf numFmtId="0" fontId="5" fillId="3" borderId="3" xfId="0" applyFont="1" applyFill="1" applyBorder="1" applyAlignment="1">
      <alignment horizontal="centerContinuous"/>
    </xf>
    <xf numFmtId="0" fontId="5" fillId="3" borderId="10" xfId="0" applyFont="1" applyFill="1" applyBorder="1" applyAlignment="1">
      <alignment horizontal="centerContinuous"/>
    </xf>
    <xf numFmtId="0" fontId="5" fillId="5" borderId="1" xfId="0" applyFont="1" applyFill="1" applyBorder="1" applyAlignment="1">
      <alignment horizontal="center" vertical="center" wrapText="1"/>
    </xf>
    <xf numFmtId="165" fontId="2" fillId="2" borderId="3" xfId="2" applyNumberFormat="1" applyFont="1" applyFill="1" applyBorder="1" applyAlignment="1">
      <alignment horizontal="center"/>
    </xf>
    <xf numFmtId="165" fontId="2" fillId="2" borderId="5" xfId="2" applyNumberFormat="1" applyFont="1" applyFill="1" applyBorder="1" applyAlignment="1">
      <alignment horizontal="center"/>
    </xf>
    <xf numFmtId="165" fontId="2" fillId="2" borderId="7" xfId="2" applyNumberFormat="1" applyFont="1" applyFill="1" applyBorder="1" applyAlignment="1">
      <alignment horizontal="center"/>
    </xf>
    <xf numFmtId="165" fontId="2" fillId="2" borderId="8" xfId="2" applyNumberFormat="1" applyFont="1" applyFill="1" applyBorder="1" applyAlignment="1">
      <alignment horizontal="center"/>
    </xf>
    <xf numFmtId="0" fontId="10" fillId="0" borderId="0" xfId="0" applyFont="1"/>
    <xf numFmtId="0" fontId="12" fillId="0" borderId="0" xfId="0" applyFont="1"/>
    <xf numFmtId="0" fontId="11" fillId="0" borderId="0" xfId="0"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solidFill>
                <a:latin typeface="+mn-lt"/>
                <a:ea typeface="+mn-ea"/>
                <a:cs typeface="+mn-cs"/>
              </a:defRPr>
            </a:pPr>
            <a:r>
              <a:rPr lang="en-US"/>
              <a:t>Estimated Median</a:t>
            </a:r>
            <a:r>
              <a:rPr lang="en-US" baseline="0"/>
              <a:t> Wage in Geographical Differential</a:t>
            </a:r>
            <a:br>
              <a:rPr lang="en-US" baseline="0"/>
            </a:br>
            <a:r>
              <a:rPr lang="en-US" baseline="0"/>
              <a:t>for 21-1093 Social and Human Service Assistants</a:t>
            </a:r>
            <a:endParaRPr lang="en-US"/>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3405519477695533E-2"/>
          <c:y val="0.20965335096834556"/>
          <c:w val="0.82682718459862836"/>
          <c:h val="0.52651031178074748"/>
        </c:manualLayout>
      </c:layout>
      <c:barChart>
        <c:barDir val="col"/>
        <c:grouping val="clustered"/>
        <c:varyColors val="0"/>
        <c:ser>
          <c:idx val="0"/>
          <c:order val="2"/>
          <c:tx>
            <c:strRef>
              <c:f>'Example Graph'!$B$4</c:f>
              <c:strCache>
                <c:ptCount val="1"/>
                <c:pt idx="0">
                  <c:v>Estimated Wage Inflation</c:v>
                </c:pt>
              </c:strCache>
            </c:strRef>
          </c:tx>
          <c:spPr>
            <a:solidFill>
              <a:schemeClr val="accent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Graph'!$C$1:$J$1</c:f>
              <c:strCache>
                <c:ptCount val="8"/>
                <c:pt idx="0">
                  <c:v>2018</c:v>
                </c:pt>
                <c:pt idx="1">
                  <c:v>2019*</c:v>
                </c:pt>
                <c:pt idx="2">
                  <c:v>2020*</c:v>
                </c:pt>
                <c:pt idx="3">
                  <c:v>FY2021Q4*</c:v>
                </c:pt>
                <c:pt idx="4">
                  <c:v>FY2022</c:v>
                </c:pt>
                <c:pt idx="5">
                  <c:v>FY2023</c:v>
                </c:pt>
                <c:pt idx="6">
                  <c:v>FY2024</c:v>
                </c:pt>
                <c:pt idx="7">
                  <c:v>FY2024Q3**</c:v>
                </c:pt>
              </c:strCache>
            </c:strRef>
          </c:cat>
          <c:val>
            <c:numRef>
              <c:f>'Example Graph'!$C$4:$J$4</c:f>
              <c:numCache>
                <c:formatCode>0.00%</c:formatCode>
                <c:ptCount val="8"/>
                <c:pt idx="1">
                  <c:v>2.0027301188410673E-2</c:v>
                </c:pt>
                <c:pt idx="2">
                  <c:v>1.4689257762207308E-2</c:v>
                </c:pt>
                <c:pt idx="3">
                  <c:v>1.6820486809579371E-2</c:v>
                </c:pt>
                <c:pt idx="4">
                  <c:v>0.04</c:v>
                </c:pt>
                <c:pt idx="5">
                  <c:v>0.04</c:v>
                </c:pt>
                <c:pt idx="6">
                  <c:v>0.04</c:v>
                </c:pt>
                <c:pt idx="7">
                  <c:v>0.08</c:v>
                </c:pt>
              </c:numCache>
            </c:numRef>
          </c:val>
          <c:extLst>
            <c:ext xmlns:c16="http://schemas.microsoft.com/office/drawing/2014/chart" uri="{C3380CC4-5D6E-409C-BE32-E72D297353CC}">
              <c16:uniqueId val="{00000003-DA23-491E-BA4B-1C724EC121C7}"/>
            </c:ext>
          </c:extLst>
        </c:ser>
        <c:dLbls>
          <c:showLegendKey val="0"/>
          <c:showVal val="0"/>
          <c:showCatName val="0"/>
          <c:showSerName val="0"/>
          <c:showPercent val="0"/>
          <c:showBubbleSize val="0"/>
        </c:dLbls>
        <c:gapWidth val="150"/>
        <c:axId val="118106495"/>
        <c:axId val="118104095"/>
      </c:barChart>
      <c:lineChart>
        <c:grouping val="standard"/>
        <c:varyColors val="0"/>
        <c:ser>
          <c:idx val="1"/>
          <c:order val="0"/>
          <c:tx>
            <c:strRef>
              <c:f>'Example Graph'!$B$2</c:f>
              <c:strCache>
                <c:ptCount val="1"/>
                <c:pt idx="0">
                  <c:v>Using 2018 BLS Wages</c:v>
                </c:pt>
              </c:strCache>
            </c:strRef>
          </c:tx>
          <c:spPr>
            <a:ln w="28575" cap="rnd">
              <a:solidFill>
                <a:schemeClr val="accent2"/>
              </a:solidFill>
              <a:round/>
            </a:ln>
            <a:effectLst/>
          </c:spPr>
          <c:marker>
            <c:symbol val="none"/>
          </c:marker>
          <c:dLbls>
            <c:dLbl>
              <c:idx val="0"/>
              <c:layout>
                <c:manualLayout>
                  <c:x val="3.4024080340211609E-3"/>
                  <c:y val="0.10340925013075859"/>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463-4186-909E-6A33B5771ACB}"/>
                </c:ext>
              </c:extLst>
            </c:dLbl>
            <c:dLbl>
              <c:idx val="1"/>
              <c:delete val="1"/>
              <c:extLst>
                <c:ext xmlns:c15="http://schemas.microsoft.com/office/drawing/2012/chart" uri="{CE6537A1-D6FC-4f65-9D91-7224C49458BB}"/>
                <c:ext xmlns:c16="http://schemas.microsoft.com/office/drawing/2014/chart" uri="{C3380CC4-5D6E-409C-BE32-E72D297353CC}">
                  <c16:uniqueId val="{00000005-5463-4186-909E-6A33B5771ACB}"/>
                </c:ext>
              </c:extLst>
            </c:dLbl>
            <c:dLbl>
              <c:idx val="2"/>
              <c:delete val="1"/>
              <c:extLst>
                <c:ext xmlns:c15="http://schemas.microsoft.com/office/drawing/2012/chart" uri="{CE6537A1-D6FC-4f65-9D91-7224C49458BB}"/>
                <c:ext xmlns:c16="http://schemas.microsoft.com/office/drawing/2014/chart" uri="{C3380CC4-5D6E-409C-BE32-E72D297353CC}">
                  <c16:uniqueId val="{00000004-5463-4186-909E-6A33B5771ACB}"/>
                </c:ext>
              </c:extLst>
            </c:dLbl>
            <c:dLbl>
              <c:idx val="3"/>
              <c:delete val="1"/>
              <c:extLst>
                <c:ext xmlns:c15="http://schemas.microsoft.com/office/drawing/2012/chart" uri="{CE6537A1-D6FC-4f65-9D91-7224C49458BB}"/>
                <c:ext xmlns:c16="http://schemas.microsoft.com/office/drawing/2014/chart" uri="{C3380CC4-5D6E-409C-BE32-E72D297353CC}">
                  <c16:uniqueId val="{00000003-5463-4186-909E-6A33B5771ACB}"/>
                </c:ext>
              </c:extLst>
            </c:dLbl>
            <c:dLbl>
              <c:idx val="4"/>
              <c:delete val="1"/>
              <c:extLst>
                <c:ext xmlns:c15="http://schemas.microsoft.com/office/drawing/2012/chart" uri="{CE6537A1-D6FC-4f65-9D91-7224C49458BB}"/>
                <c:ext xmlns:c16="http://schemas.microsoft.com/office/drawing/2014/chart" uri="{C3380CC4-5D6E-409C-BE32-E72D297353CC}">
                  <c16:uniqueId val="{00000002-5463-4186-909E-6A33B5771ACB}"/>
                </c:ext>
              </c:extLst>
            </c:dLbl>
            <c:dLbl>
              <c:idx val="5"/>
              <c:delete val="1"/>
              <c:extLst>
                <c:ext xmlns:c15="http://schemas.microsoft.com/office/drawing/2012/chart" uri="{CE6537A1-D6FC-4f65-9D91-7224C49458BB}"/>
                <c:ext xmlns:c16="http://schemas.microsoft.com/office/drawing/2014/chart" uri="{C3380CC4-5D6E-409C-BE32-E72D297353CC}">
                  <c16:uniqueId val="{00000001-5463-4186-909E-6A33B5771ACB}"/>
                </c:ext>
              </c:extLst>
            </c:dLbl>
            <c:dLbl>
              <c:idx val="6"/>
              <c:delete val="1"/>
              <c:extLst>
                <c:ext xmlns:c15="http://schemas.microsoft.com/office/drawing/2012/chart" uri="{CE6537A1-D6FC-4f65-9D91-7224C49458BB}"/>
                <c:ext xmlns:c16="http://schemas.microsoft.com/office/drawing/2014/chart" uri="{C3380CC4-5D6E-409C-BE32-E72D297353CC}">
                  <c16:uniqueId val="{00000000-5463-4186-909E-6A33B5771ACB}"/>
                </c:ext>
              </c:extLst>
            </c:dLbl>
            <c:dLbl>
              <c:idx val="7"/>
              <c:layout>
                <c:manualLayout>
                  <c:x val="-9.6142481819202943E-2"/>
                  <c:y val="0.12697827474121243"/>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463-4186-909E-6A33B5771AC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n-US"/>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Graph'!$C$1:$J$1</c:f>
              <c:strCache>
                <c:ptCount val="8"/>
                <c:pt idx="0">
                  <c:v>2018</c:v>
                </c:pt>
                <c:pt idx="1">
                  <c:v>2019*</c:v>
                </c:pt>
                <c:pt idx="2">
                  <c:v>2020*</c:v>
                </c:pt>
                <c:pt idx="3">
                  <c:v>FY2021Q4*</c:v>
                </c:pt>
                <c:pt idx="4">
                  <c:v>FY2022</c:v>
                </c:pt>
                <c:pt idx="5">
                  <c:v>FY2023</c:v>
                </c:pt>
                <c:pt idx="6">
                  <c:v>FY2024</c:v>
                </c:pt>
                <c:pt idx="7">
                  <c:v>FY2024Q3**</c:v>
                </c:pt>
              </c:strCache>
            </c:strRef>
          </c:cat>
          <c:val>
            <c:numRef>
              <c:f>'Example Graph'!$C$2:$J$2</c:f>
              <c:numCache>
                <c:formatCode>"$"#,##0.00_);\("$"#,##0.00\)</c:formatCode>
                <c:ptCount val="8"/>
                <c:pt idx="0">
                  <c:v>18.920000000000002</c:v>
                </c:pt>
                <c:pt idx="1">
                  <c:v>19.298916538484733</c:v>
                </c:pt>
                <c:pt idx="2">
                  <c:v>19.582403298049861</c:v>
                </c:pt>
                <c:pt idx="3">
                  <c:v>19.911788854424572</c:v>
                </c:pt>
                <c:pt idx="4">
                  <c:v>20.708260408601554</c:v>
                </c:pt>
                <c:pt idx="5">
                  <c:v>21.536590824945616</c:v>
                </c:pt>
                <c:pt idx="6">
                  <c:v>22.398054457943442</c:v>
                </c:pt>
                <c:pt idx="7">
                  <c:v>24.120981723939092</c:v>
                </c:pt>
              </c:numCache>
            </c:numRef>
          </c:val>
          <c:smooth val="0"/>
          <c:extLst>
            <c:ext xmlns:c16="http://schemas.microsoft.com/office/drawing/2014/chart" uri="{C3380CC4-5D6E-409C-BE32-E72D297353CC}">
              <c16:uniqueId val="{00000001-DA23-491E-BA4B-1C724EC121C7}"/>
            </c:ext>
          </c:extLst>
        </c:ser>
        <c:ser>
          <c:idx val="2"/>
          <c:order val="1"/>
          <c:tx>
            <c:strRef>
              <c:f>'Example Graph'!$B$3</c:f>
              <c:strCache>
                <c:ptCount val="1"/>
                <c:pt idx="0">
                  <c:v>Using 2021 BLS Wages</c:v>
                </c:pt>
              </c:strCache>
            </c:strRef>
          </c:tx>
          <c:spPr>
            <a:ln w="28575" cap="rnd">
              <a:solidFill>
                <a:schemeClr val="accent6">
                  <a:lumMod val="75000"/>
                </a:schemeClr>
              </a:solidFill>
              <a:round/>
            </a:ln>
            <a:effectLst/>
          </c:spPr>
          <c:marker>
            <c:symbol val="none"/>
          </c:marker>
          <c:dLbls>
            <c:dLbl>
              <c:idx val="3"/>
              <c:layout>
                <c:manualLayout>
                  <c:x val="-0.12934248381972677"/>
                  <c:y val="-0.10733711159438265"/>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463-4186-909E-6A33B5771ACB}"/>
                </c:ext>
              </c:extLst>
            </c:dLbl>
            <c:dLbl>
              <c:idx val="4"/>
              <c:delete val="1"/>
              <c:extLst>
                <c:ext xmlns:c15="http://schemas.microsoft.com/office/drawing/2012/chart" uri="{CE6537A1-D6FC-4f65-9D91-7224C49458BB}"/>
                <c:ext xmlns:c16="http://schemas.microsoft.com/office/drawing/2014/chart" uri="{C3380CC4-5D6E-409C-BE32-E72D297353CC}">
                  <c16:uniqueId val="{00000008-5463-4186-909E-6A33B5771ACB}"/>
                </c:ext>
              </c:extLst>
            </c:dLbl>
            <c:dLbl>
              <c:idx val="5"/>
              <c:delete val="1"/>
              <c:extLst>
                <c:ext xmlns:c15="http://schemas.microsoft.com/office/drawing/2012/chart" uri="{CE6537A1-D6FC-4f65-9D91-7224C49458BB}"/>
                <c:ext xmlns:c16="http://schemas.microsoft.com/office/drawing/2014/chart" uri="{C3380CC4-5D6E-409C-BE32-E72D297353CC}">
                  <c16:uniqueId val="{00000009-5463-4186-909E-6A33B5771ACB}"/>
                </c:ext>
              </c:extLst>
            </c:dLbl>
            <c:dLbl>
              <c:idx val="6"/>
              <c:delete val="1"/>
              <c:extLst>
                <c:ext xmlns:c15="http://schemas.microsoft.com/office/drawing/2012/chart" uri="{CE6537A1-D6FC-4f65-9D91-7224C49458BB}"/>
                <c:ext xmlns:c16="http://schemas.microsoft.com/office/drawing/2014/chart" uri="{C3380CC4-5D6E-409C-BE32-E72D297353CC}">
                  <c16:uniqueId val="{0000000A-5463-4186-909E-6A33B5771ACB}"/>
                </c:ext>
              </c:extLst>
            </c:dLbl>
            <c:dLbl>
              <c:idx val="7"/>
              <c:layout>
                <c:manualLayout>
                  <c:x val="-0.1781708133029534"/>
                  <c:y val="-4.448637929983909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463-4186-909E-6A33B5771AC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n-US"/>
              </a:p>
            </c:tx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Graph'!$C$1:$J$1</c:f>
              <c:strCache>
                <c:ptCount val="8"/>
                <c:pt idx="0">
                  <c:v>2018</c:v>
                </c:pt>
                <c:pt idx="1">
                  <c:v>2019*</c:v>
                </c:pt>
                <c:pt idx="2">
                  <c:v>2020*</c:v>
                </c:pt>
                <c:pt idx="3">
                  <c:v>FY2021Q4*</c:v>
                </c:pt>
                <c:pt idx="4">
                  <c:v>FY2022</c:v>
                </c:pt>
                <c:pt idx="5">
                  <c:v>FY2023</c:v>
                </c:pt>
                <c:pt idx="6">
                  <c:v>FY2024</c:v>
                </c:pt>
                <c:pt idx="7">
                  <c:v>FY2024Q3**</c:v>
                </c:pt>
              </c:strCache>
            </c:strRef>
          </c:cat>
          <c:val>
            <c:numRef>
              <c:f>'Example Graph'!$C$3:$J$3</c:f>
              <c:numCache>
                <c:formatCode>"$"#,##0.00_);\("$"#,##0.00\)</c:formatCode>
                <c:ptCount val="8"/>
                <c:pt idx="3">
                  <c:v>20.75</c:v>
                </c:pt>
                <c:pt idx="4">
                  <c:v>21.580000000000002</c:v>
                </c:pt>
                <c:pt idx="5">
                  <c:v>22.443200000000001</c:v>
                </c:pt>
                <c:pt idx="6">
                  <c:v>23.340928000000002</c:v>
                </c:pt>
                <c:pt idx="7">
                  <c:v>25.136384000000003</c:v>
                </c:pt>
              </c:numCache>
            </c:numRef>
          </c:val>
          <c:smooth val="0"/>
          <c:extLst>
            <c:ext xmlns:c16="http://schemas.microsoft.com/office/drawing/2014/chart" uri="{C3380CC4-5D6E-409C-BE32-E72D297353CC}">
              <c16:uniqueId val="{00000002-DA23-491E-BA4B-1C724EC121C7}"/>
            </c:ext>
          </c:extLst>
        </c:ser>
        <c:dLbls>
          <c:showLegendKey val="0"/>
          <c:showVal val="0"/>
          <c:showCatName val="0"/>
          <c:showSerName val="0"/>
          <c:showPercent val="0"/>
          <c:showBubbleSize val="0"/>
        </c:dLbls>
        <c:marker val="1"/>
        <c:smooth val="0"/>
        <c:axId val="1890681023"/>
        <c:axId val="1890683903"/>
      </c:lineChart>
      <c:catAx>
        <c:axId val="1890681023"/>
        <c:scaling>
          <c:orientation val="minMax"/>
        </c:scaling>
        <c:delete val="0"/>
        <c:axPos val="b"/>
        <c:numFmt formatCode="General" sourceLinked="1"/>
        <c:majorTickMark val="in"/>
        <c:minorTickMark val="none"/>
        <c:tickLblPos val="nextTo"/>
        <c:spPr>
          <a:noFill/>
          <a:ln w="19050" cap="flat" cmpd="sng" algn="ctr">
            <a:solidFill>
              <a:schemeClr val="tx1"/>
            </a:solidFill>
            <a:round/>
          </a:ln>
          <a:effectLst/>
        </c:spPr>
        <c:txPr>
          <a:bodyPr rot="0" spcFirstLastPara="1" vertOverflow="ellipsis" wrap="square" anchor="ctr" anchorCtr="1"/>
          <a:lstStyle/>
          <a:p>
            <a:pPr>
              <a:defRPr sz="1200" b="1" i="0" u="none" strike="noStrike" kern="1200" baseline="0">
                <a:solidFill>
                  <a:schemeClr val="tx1"/>
                </a:solidFill>
                <a:latin typeface="+mn-lt"/>
                <a:ea typeface="+mn-ea"/>
                <a:cs typeface="+mn-cs"/>
              </a:defRPr>
            </a:pPr>
            <a:endParaRPr lang="en-US"/>
          </a:p>
        </c:txPr>
        <c:crossAx val="1890683903"/>
        <c:crosses val="autoZero"/>
        <c:auto val="1"/>
        <c:lblAlgn val="ctr"/>
        <c:lblOffset val="100"/>
        <c:tickLblSkip val="1"/>
        <c:noMultiLvlLbl val="0"/>
      </c:catAx>
      <c:valAx>
        <c:axId val="18906839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1890681023"/>
        <c:crosses val="autoZero"/>
        <c:crossBetween val="midCat"/>
      </c:valAx>
      <c:valAx>
        <c:axId val="118104095"/>
        <c:scaling>
          <c:orientation val="minMax"/>
          <c:max val="0.30000000000000004"/>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118106495"/>
        <c:crosses val="max"/>
        <c:crossBetween val="between"/>
      </c:valAx>
      <c:catAx>
        <c:axId val="118106495"/>
        <c:scaling>
          <c:orientation val="minMax"/>
        </c:scaling>
        <c:delete val="1"/>
        <c:axPos val="b"/>
        <c:numFmt formatCode="General" sourceLinked="1"/>
        <c:majorTickMark val="out"/>
        <c:minorTickMark val="none"/>
        <c:tickLblPos val="nextTo"/>
        <c:crossAx val="118104095"/>
        <c:crosses val="autoZero"/>
        <c:auto val="1"/>
        <c:lblAlgn val="ctr"/>
        <c:lblOffset val="100"/>
        <c:noMultiLvlLbl val="0"/>
      </c:catAx>
      <c:spPr>
        <a:noFill/>
        <a:ln w="19050">
          <a:solidFill>
            <a:schemeClr val="tx1"/>
          </a:solidFill>
        </a:ln>
        <a:effectLst/>
      </c:spPr>
    </c:plotArea>
    <c:legend>
      <c:legendPos val="b"/>
      <c:layout>
        <c:manualLayout>
          <c:xMode val="edge"/>
          <c:yMode val="edge"/>
          <c:x val="4.9999951679040588E-2"/>
          <c:y val="0.83340030447409641"/>
          <c:w val="0.89999993557205415"/>
          <c:h val="6.763652307309482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i="0" baseline="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128814</xdr:colOff>
      <xdr:row>11</xdr:row>
      <xdr:rowOff>53519</xdr:rowOff>
    </xdr:from>
    <xdr:to>
      <xdr:col>10</xdr:col>
      <xdr:colOff>238125</xdr:colOff>
      <xdr:row>32</xdr:row>
      <xdr:rowOff>128361</xdr:rowOff>
    </xdr:to>
    <xdr:graphicFrame macro="">
      <xdr:nvGraphicFramePr>
        <xdr:cNvPr id="2" name="Chart 1">
          <a:extLst>
            <a:ext uri="{FF2B5EF4-FFF2-40B4-BE49-F238E27FC236}">
              <a16:creationId xmlns:a16="http://schemas.microsoft.com/office/drawing/2014/main" id="{3C948618-1D98-6852-EFE3-14BFEB29AB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1447800</xdr:colOff>
      <xdr:row>23</xdr:row>
      <xdr:rowOff>95248</xdr:rowOff>
    </xdr:from>
    <xdr:to>
      <xdr:col>4</xdr:col>
      <xdr:colOff>123825</xdr:colOff>
      <xdr:row>24</xdr:row>
      <xdr:rowOff>133349</xdr:rowOff>
    </xdr:to>
    <xdr:sp macro="" textlink="">
      <xdr:nvSpPr>
        <xdr:cNvPr id="3" name="Right Brace 2">
          <a:extLst>
            <a:ext uri="{FF2B5EF4-FFF2-40B4-BE49-F238E27FC236}">
              <a16:creationId xmlns:a16="http://schemas.microsoft.com/office/drawing/2014/main" id="{2D892244-A84C-6CE0-FF9A-BE154130B739}"/>
            </a:ext>
          </a:extLst>
        </xdr:cNvPr>
        <xdr:cNvSpPr/>
      </xdr:nvSpPr>
      <xdr:spPr>
        <a:xfrm rot="16200000">
          <a:off x="2662237" y="3871911"/>
          <a:ext cx="228601" cy="1438275"/>
        </a:xfrm>
        <a:prstGeom prst="rightBrace">
          <a:avLst>
            <a:gd name="adj1" fmla="val 8333"/>
            <a:gd name="adj2" fmla="val 70530"/>
          </a:avLst>
        </a:prstGeom>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228600</xdr:colOff>
      <xdr:row>20</xdr:row>
      <xdr:rowOff>142875</xdr:rowOff>
    </xdr:from>
    <xdr:to>
      <xdr:col>4</xdr:col>
      <xdr:colOff>476250</xdr:colOff>
      <xdr:row>23</xdr:row>
      <xdr:rowOff>38100</xdr:rowOff>
    </xdr:to>
    <xdr:sp macro="" textlink="">
      <xdr:nvSpPr>
        <xdr:cNvPr id="4" name="TextBox 3">
          <a:extLst>
            <a:ext uri="{FF2B5EF4-FFF2-40B4-BE49-F238E27FC236}">
              <a16:creationId xmlns:a16="http://schemas.microsoft.com/office/drawing/2014/main" id="{E1D6627A-C95E-E8DD-714F-320D7D6C95A6}"/>
            </a:ext>
          </a:extLst>
        </xdr:cNvPr>
        <xdr:cNvSpPr txBox="1"/>
      </xdr:nvSpPr>
      <xdr:spPr>
        <a:xfrm>
          <a:off x="2381250" y="3952875"/>
          <a:ext cx="146685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CPIs compounded</a:t>
          </a:r>
          <a:r>
            <a:rPr lang="en-US" sz="800" baseline="0"/>
            <a:t> to increase 2018 BLS wage by 5.24% for Apr. 1, 2022 approved rates</a:t>
          </a:r>
          <a:endParaRPr lang="en-US" sz="8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0.0892</cdr:x>
      <cdr:y>0.90163</cdr:y>
    </cdr:from>
    <cdr:to>
      <cdr:x>0.93695</cdr:x>
      <cdr:y>1</cdr:y>
    </cdr:to>
    <cdr:sp macro="" textlink="">
      <cdr:nvSpPr>
        <cdr:cNvPr id="2" name="TextBox 1">
          <a:extLst xmlns:a="http://schemas.openxmlformats.org/drawingml/2006/main">
            <a:ext uri="{FF2B5EF4-FFF2-40B4-BE49-F238E27FC236}">
              <a16:creationId xmlns:a16="http://schemas.microsoft.com/office/drawing/2014/main" id="{8DCC9440-978A-8530-0728-7E48B781C68D}"/>
            </a:ext>
          </a:extLst>
        </cdr:cNvPr>
        <cdr:cNvSpPr txBox="1"/>
      </cdr:nvSpPr>
      <cdr:spPr>
        <a:xfrm xmlns:a="http://schemas.openxmlformats.org/drawingml/2006/main">
          <a:off x="553811" y="3471185"/>
          <a:ext cx="5263243" cy="3787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8EA85-D5F9-46AB-A4B1-F244BE1A3B6E}">
  <dimension ref="A1:A11"/>
  <sheetViews>
    <sheetView tabSelected="1" topLeftCell="A2" zoomScaleNormal="100" workbookViewId="0">
      <selection activeCell="A7" sqref="A7"/>
    </sheetView>
  </sheetViews>
  <sheetFormatPr defaultColWidth="9.140625" defaultRowHeight="15" x14ac:dyDescent="0.25"/>
  <cols>
    <col min="1" max="1" width="114.140625" style="12" bestFit="1" customWidth="1"/>
    <col min="2" max="16384" width="9.140625" style="12"/>
  </cols>
  <sheetData>
    <row r="1" spans="1:1" ht="26.25" x14ac:dyDescent="0.4">
      <c r="A1" s="13" t="s">
        <v>7</v>
      </c>
    </row>
    <row r="2" spans="1:1" ht="165" x14ac:dyDescent="0.25">
      <c r="A2" s="14" t="s">
        <v>126</v>
      </c>
    </row>
    <row r="3" spans="1:1" x14ac:dyDescent="0.25">
      <c r="A3" s="15"/>
    </row>
    <row r="4" spans="1:1" x14ac:dyDescent="0.25">
      <c r="A4" s="16" t="s">
        <v>8</v>
      </c>
    </row>
    <row r="5" spans="1:1" ht="105" x14ac:dyDescent="0.25">
      <c r="A5" s="14" t="s">
        <v>127</v>
      </c>
    </row>
    <row r="6" spans="1:1" x14ac:dyDescent="0.25">
      <c r="A6" s="15"/>
    </row>
    <row r="7" spans="1:1" ht="45" x14ac:dyDescent="0.25">
      <c r="A7" s="14" t="s">
        <v>128</v>
      </c>
    </row>
    <row r="8" spans="1:1" x14ac:dyDescent="0.25">
      <c r="A8" s="15"/>
    </row>
    <row r="9" spans="1:1" ht="60" x14ac:dyDescent="0.25">
      <c r="A9" s="14" t="s">
        <v>112</v>
      </c>
    </row>
    <row r="10" spans="1:1" x14ac:dyDescent="0.25">
      <c r="A10" s="15"/>
    </row>
    <row r="11" spans="1:1" x14ac:dyDescent="0.25">
      <c r="A11" s="15"/>
    </row>
  </sheetData>
  <sheetProtection algorithmName="SHA-512" hashValue="k0V95jt9qaw0H3jtnWOpkMIb51DXVpwoUW07XTg1C9qXnKQZzueRFXe6mqavlU/DRJ+xkQo3aiDuoRqqtdfvWA==" saltValue="eLSHL6H0GlmLqjtvsSGOO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663AA-0A23-44FF-8AAD-347C6DF26252}">
  <sheetPr>
    <tabColor rgb="FFFFFF00"/>
  </sheetPr>
  <dimension ref="B1:N36"/>
  <sheetViews>
    <sheetView topLeftCell="A7" zoomScaleNormal="100" workbookViewId="0">
      <selection activeCell="B35" sqref="B35"/>
    </sheetView>
  </sheetViews>
  <sheetFormatPr defaultRowHeight="15" x14ac:dyDescent="0.25"/>
  <cols>
    <col min="2" max="2" width="23.140625" customWidth="1"/>
    <col min="3" max="5" width="9.140625" style="2" bestFit="1" customWidth="1"/>
    <col min="6" max="6" width="10.42578125" style="2" bestFit="1" customWidth="1"/>
    <col min="7" max="8" width="9.140625" style="2" bestFit="1" customWidth="1"/>
    <col min="9" max="9" width="7.28515625" style="2" bestFit="1" customWidth="1"/>
    <col min="10" max="10" width="11.42578125" style="2" bestFit="1" customWidth="1"/>
    <col min="12" max="12" width="10.7109375" bestFit="1" customWidth="1"/>
    <col min="14" max="14" width="11.85546875" bestFit="1" customWidth="1"/>
  </cols>
  <sheetData>
    <row r="1" spans="2:14" x14ac:dyDescent="0.25">
      <c r="B1" t="s">
        <v>0</v>
      </c>
      <c r="C1" s="5">
        <v>2018</v>
      </c>
      <c r="D1" s="5" t="s">
        <v>119</v>
      </c>
      <c r="E1" s="5" t="s">
        <v>120</v>
      </c>
      <c r="F1" s="5" t="s">
        <v>122</v>
      </c>
      <c r="G1" s="5" t="s">
        <v>123</v>
      </c>
      <c r="H1" s="5" t="s">
        <v>124</v>
      </c>
      <c r="I1" s="5" t="s">
        <v>125</v>
      </c>
      <c r="J1" s="5" t="s">
        <v>121</v>
      </c>
    </row>
    <row r="2" spans="2:14" x14ac:dyDescent="0.25">
      <c r="B2" t="s">
        <v>5</v>
      </c>
      <c r="C2" s="6">
        <v>18.920000000000002</v>
      </c>
      <c r="D2" s="6">
        <f>C2*(1+D4)</f>
        <v>19.298916538484733</v>
      </c>
      <c r="E2" s="6">
        <f t="shared" ref="E2:I2" si="0">D2*(1+E4)</f>
        <v>19.582403298049861</v>
      </c>
      <c r="F2" s="6">
        <f t="shared" si="0"/>
        <v>19.911788854424572</v>
      </c>
      <c r="G2" s="6">
        <f t="shared" si="0"/>
        <v>20.708260408601554</v>
      </c>
      <c r="H2" s="6">
        <f t="shared" si="0"/>
        <v>21.536590824945616</v>
      </c>
      <c r="I2" s="6">
        <f t="shared" si="0"/>
        <v>22.398054457943442</v>
      </c>
      <c r="J2" s="6">
        <f>H2*(1+I4+J4)</f>
        <v>24.120981723939092</v>
      </c>
      <c r="L2" s="1"/>
      <c r="N2" s="4"/>
    </row>
    <row r="3" spans="2:14" x14ac:dyDescent="0.25">
      <c r="B3" t="s">
        <v>6</v>
      </c>
      <c r="C3" s="7"/>
      <c r="D3" s="7"/>
      <c r="E3" s="7"/>
      <c r="F3" s="6">
        <v>20.75</v>
      </c>
      <c r="G3" s="7">
        <f>F3*(1+G4)</f>
        <v>21.580000000000002</v>
      </c>
      <c r="H3" s="7">
        <f t="shared" ref="H3:I3" si="1">G3*(1+H4)</f>
        <v>22.443200000000001</v>
      </c>
      <c r="I3" s="7">
        <f t="shared" si="1"/>
        <v>23.340928000000002</v>
      </c>
      <c r="J3" s="7">
        <f>H3*(1+I4+J4)</f>
        <v>25.136384000000003</v>
      </c>
      <c r="L3" s="1"/>
    </row>
    <row r="4" spans="2:14" x14ac:dyDescent="0.25">
      <c r="B4" t="s">
        <v>4</v>
      </c>
      <c r="C4" s="5"/>
      <c r="D4" s="8">
        <v>2.0027301188410673E-2</v>
      </c>
      <c r="E4" s="8">
        <v>1.4689257762207308E-2</v>
      </c>
      <c r="F4" s="8">
        <v>1.6820486809579371E-2</v>
      </c>
      <c r="G4" s="8">
        <v>0.04</v>
      </c>
      <c r="H4" s="8">
        <v>0.04</v>
      </c>
      <c r="I4" s="8">
        <v>0.04</v>
      </c>
      <c r="J4" s="8">
        <v>0.08</v>
      </c>
    </row>
    <row r="5" spans="2:14" x14ac:dyDescent="0.25">
      <c r="B5" s="11" t="s">
        <v>110</v>
      </c>
    </row>
    <row r="6" spans="2:14" x14ac:dyDescent="0.25">
      <c r="B6" t="s">
        <v>1</v>
      </c>
    </row>
    <row r="7" spans="2:14" x14ac:dyDescent="0.25">
      <c r="B7" t="s">
        <v>111</v>
      </c>
    </row>
    <row r="9" spans="2:14" x14ac:dyDescent="0.25">
      <c r="B9" t="s">
        <v>2</v>
      </c>
      <c r="D9" s="9">
        <f>1*(1+D4)-1</f>
        <v>2.0027301188410673E-2</v>
      </c>
      <c r="E9" s="9">
        <f>(1+D9)*(1+E4)-1</f>
        <v>3.5010745140055866E-2</v>
      </c>
      <c r="F9" s="9">
        <f t="shared" ref="F9:I9" si="2">(1+E9)*(1+F4)-1</f>
        <v>5.2420129726457043E-2</v>
      </c>
      <c r="G9" s="9">
        <f t="shared" si="2"/>
        <v>9.4516934915515272E-2</v>
      </c>
      <c r="H9" s="9">
        <f t="shared" si="2"/>
        <v>0.138297612312136</v>
      </c>
      <c r="I9" s="9">
        <f t="shared" si="2"/>
        <v>0.18382951680462156</v>
      </c>
      <c r="J9" s="9">
        <f>(1+H9)*(1+I4+J4)-1</f>
        <v>0.27489332578959247</v>
      </c>
    </row>
    <row r="10" spans="2:14" x14ac:dyDescent="0.25">
      <c r="B10" t="s">
        <v>3</v>
      </c>
      <c r="D10" s="9"/>
      <c r="E10" s="9"/>
      <c r="F10" s="9"/>
      <c r="G10" s="8">
        <f>(1)*(1+G4)-1</f>
        <v>4.0000000000000036E-2</v>
      </c>
      <c r="H10" s="8">
        <f>(1+G10)*(1+H4)-1</f>
        <v>8.1600000000000117E-2</v>
      </c>
      <c r="I10" s="10">
        <f t="shared" ref="I10" si="3">(1+H10)*(1+I4)-1</f>
        <v>0.12486400000000009</v>
      </c>
      <c r="J10" s="8">
        <f>(1+H10)*(1+I4+J4)-1</f>
        <v>0.21139200000000025</v>
      </c>
    </row>
    <row r="11" spans="2:14" x14ac:dyDescent="0.25">
      <c r="I11" s="3"/>
    </row>
    <row r="34" spans="2:2" x14ac:dyDescent="0.25">
      <c r="B34" s="52" t="s">
        <v>118</v>
      </c>
    </row>
    <row r="35" spans="2:2" x14ac:dyDescent="0.25">
      <c r="B35" s="52" t="s">
        <v>117</v>
      </c>
    </row>
    <row r="36" spans="2:2" x14ac:dyDescent="0.25">
      <c r="B36" s="51"/>
    </row>
  </sheetData>
  <sheetProtection algorithmName="SHA-512" hashValue="YqTkmAEL3gkBDeiUrM8QNwtGGMlH0KApY7QkYIOxPpJBczgfYi0Nri3+nj/vQR5hV1L1IsHZ6iEBjsoD4Uy+qA==" saltValue="hhIEF5K6FBL6idvl37eGj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8C4DB-626D-494D-9B21-65C4381C604D}">
  <sheetPr>
    <tabColor theme="4" tint="0.59999389629810485"/>
  </sheetPr>
  <dimension ref="B1:W83"/>
  <sheetViews>
    <sheetView zoomScaleNormal="100" workbookViewId="0">
      <selection activeCell="C27" sqref="C27"/>
    </sheetView>
  </sheetViews>
  <sheetFormatPr defaultRowHeight="15" x14ac:dyDescent="0.25"/>
  <cols>
    <col min="2" max="2" width="46.85546875" style="11" bestFit="1" customWidth="1"/>
    <col min="3" max="3" width="46.5703125" style="11" bestFit="1" customWidth="1"/>
    <col min="4" max="4" width="8" style="11" bestFit="1" customWidth="1"/>
    <col min="5" max="17" width="11.140625" style="11" customWidth="1"/>
    <col min="18" max="18" width="12.28515625" style="11" customWidth="1"/>
    <col min="19" max="21" width="11.140625" style="11" customWidth="1"/>
    <col min="22" max="22" width="12.7109375" style="11" customWidth="1"/>
    <col min="23" max="23" width="11.140625" style="11" customWidth="1"/>
    <col min="24" max="31" width="11.140625" customWidth="1"/>
  </cols>
  <sheetData>
    <row r="1" spans="2:23" ht="18.75" x14ac:dyDescent="0.3">
      <c r="B1" s="50"/>
    </row>
    <row r="2" spans="2:23" x14ac:dyDescent="0.25">
      <c r="C2"/>
      <c r="D2"/>
      <c r="E2"/>
      <c r="F2" s="17" t="s">
        <v>80</v>
      </c>
      <c r="G2" s="17"/>
      <c r="H2" s="17"/>
      <c r="I2" s="17"/>
      <c r="J2" s="17"/>
      <c r="K2" s="17"/>
      <c r="L2" s="42" t="s">
        <v>81</v>
      </c>
      <c r="M2" s="43"/>
      <c r="N2" s="42" t="s">
        <v>82</v>
      </c>
      <c r="O2" s="43"/>
      <c r="P2" s="42" t="s">
        <v>83</v>
      </c>
      <c r="Q2" s="43"/>
      <c r="R2" s="42" t="s">
        <v>84</v>
      </c>
      <c r="S2" s="43"/>
      <c r="T2" s="42" t="s">
        <v>85</v>
      </c>
      <c r="U2" s="44"/>
      <c r="V2" s="44"/>
      <c r="W2" s="43"/>
    </row>
    <row r="3" spans="2:23" ht="33.75" x14ac:dyDescent="0.25">
      <c r="B3" s="19" t="s">
        <v>9</v>
      </c>
      <c r="C3" s="20" t="s">
        <v>10</v>
      </c>
      <c r="D3" s="20" t="s">
        <v>11</v>
      </c>
      <c r="E3" s="45" t="s">
        <v>86</v>
      </c>
      <c r="F3" s="21" t="s">
        <v>87</v>
      </c>
      <c r="G3" s="21" t="s">
        <v>88</v>
      </c>
      <c r="H3" s="21" t="s">
        <v>89</v>
      </c>
      <c r="I3" s="21" t="s">
        <v>116</v>
      </c>
      <c r="J3" s="21" t="s">
        <v>90</v>
      </c>
      <c r="K3" s="21" t="s">
        <v>91</v>
      </c>
      <c r="L3" s="21" t="s">
        <v>92</v>
      </c>
      <c r="M3" s="21" t="s">
        <v>93</v>
      </c>
      <c r="N3" s="21" t="s">
        <v>94</v>
      </c>
      <c r="O3" s="21" t="s">
        <v>95</v>
      </c>
      <c r="P3" s="21" t="s">
        <v>96</v>
      </c>
      <c r="Q3" s="21" t="s">
        <v>97</v>
      </c>
      <c r="R3" s="21" t="s">
        <v>98</v>
      </c>
      <c r="S3" s="21" t="s">
        <v>107</v>
      </c>
      <c r="T3" s="21" t="s">
        <v>99</v>
      </c>
      <c r="U3" s="21" t="s">
        <v>102</v>
      </c>
      <c r="V3" s="21" t="s">
        <v>100</v>
      </c>
      <c r="W3" s="21" t="s">
        <v>108</v>
      </c>
    </row>
    <row r="4" spans="2:23" x14ac:dyDescent="0.25">
      <c r="B4" s="23" t="s">
        <v>14</v>
      </c>
      <c r="C4" s="24" t="s">
        <v>15</v>
      </c>
      <c r="D4" s="24">
        <v>0.75</v>
      </c>
      <c r="E4" s="29">
        <v>24.04</v>
      </c>
      <c r="F4" s="26">
        <v>2.0027301188410673E-2</v>
      </c>
      <c r="G4" s="26">
        <v>1.4689257762207308E-2</v>
      </c>
      <c r="H4" s="26">
        <v>1.6820486809579371E-2</v>
      </c>
      <c r="I4" s="26">
        <f>(1+F4)*(1+G4)*(1+H4)-1</f>
        <v>5.2420129726457043E-2</v>
      </c>
      <c r="J4" s="26">
        <v>0</v>
      </c>
      <c r="K4" s="25">
        <f>E4*((1+I4)*(1+J4))</f>
        <v>25.300179918624025</v>
      </c>
      <c r="L4" s="26">
        <v>0.04</v>
      </c>
      <c r="M4" s="25">
        <f>K4*(1+L4)</f>
        <v>26.312187115368985</v>
      </c>
      <c r="N4" s="26">
        <v>0.04</v>
      </c>
      <c r="O4" s="25">
        <f>M4*(1+N4)</f>
        <v>27.364674599983747</v>
      </c>
      <c r="P4" s="26">
        <v>0.04</v>
      </c>
      <c r="Q4" s="25">
        <f>O4*(1+P4)</f>
        <v>28.459261583983096</v>
      </c>
      <c r="R4" s="26">
        <v>0.08</v>
      </c>
      <c r="S4" s="25">
        <f>O4*(1+P4+R4)</f>
        <v>30.648435551981798</v>
      </c>
      <c r="T4" s="26">
        <v>0</v>
      </c>
      <c r="U4" s="46" t="s">
        <v>103</v>
      </c>
      <c r="V4" s="25">
        <v>24.04</v>
      </c>
      <c r="W4" s="25">
        <f>IF(U4="No",S4,V4*(1+J4)*(1+L4)*(1+N4)*(1+P4+R4))</f>
        <v>30.648435551981798</v>
      </c>
    </row>
    <row r="5" spans="2:23" x14ac:dyDescent="0.25">
      <c r="B5" s="27" t="s">
        <v>16</v>
      </c>
      <c r="C5" s="28" t="s">
        <v>15</v>
      </c>
      <c r="D5" s="28">
        <v>0.75</v>
      </c>
      <c r="E5" s="29">
        <v>24.04</v>
      </c>
      <c r="F5" s="30">
        <v>2.0027301188410673E-2</v>
      </c>
      <c r="G5" s="30">
        <v>1.4689257762207308E-2</v>
      </c>
      <c r="H5" s="30">
        <v>1.6820486809579371E-2</v>
      </c>
      <c r="I5" s="30">
        <f t="shared" ref="I5:I65" si="0">(1+F5)*(1+G5)*(1+H5)-1</f>
        <v>5.2420129726457043E-2</v>
      </c>
      <c r="J5" s="30">
        <v>0</v>
      </c>
      <c r="K5" s="29">
        <f t="shared" ref="K5:K65" si="1">E5*((1+I5)*(1+J5))</f>
        <v>25.300179918624025</v>
      </c>
      <c r="L5" s="30">
        <v>0.04</v>
      </c>
      <c r="M5" s="29">
        <f t="shared" ref="M5:M65" si="2">K5*(1+L5)</f>
        <v>26.312187115368985</v>
      </c>
      <c r="N5" s="30">
        <v>0.04</v>
      </c>
      <c r="O5" s="29">
        <f t="shared" ref="O5:O65" si="3">M5*(1+N5)</f>
        <v>27.364674599983747</v>
      </c>
      <c r="P5" s="30">
        <v>0.04</v>
      </c>
      <c r="Q5" s="29">
        <f t="shared" ref="Q5:Q65" si="4">O5*(1+P5)</f>
        <v>28.459261583983096</v>
      </c>
      <c r="R5" s="30">
        <v>0.08</v>
      </c>
      <c r="S5" s="29">
        <f t="shared" ref="S5:S65" si="5">O5*(1+P5+R5)</f>
        <v>30.648435551981798</v>
      </c>
      <c r="T5" s="30">
        <v>0</v>
      </c>
      <c r="U5" s="47" t="s">
        <v>103</v>
      </c>
      <c r="V5" s="29">
        <v>24.04</v>
      </c>
      <c r="W5" s="29">
        <f t="shared" ref="W5:W65" si="6">IF(U5="No",S5,V5*(1+J5)*(1+L5)*(1+N5)*(1+P5+R5))</f>
        <v>30.648435551981798</v>
      </c>
    </row>
    <row r="6" spans="2:23" x14ac:dyDescent="0.25">
      <c r="B6" s="27" t="s">
        <v>17</v>
      </c>
      <c r="C6" s="28" t="s">
        <v>15</v>
      </c>
      <c r="D6" s="28">
        <v>0.75</v>
      </c>
      <c r="E6" s="29">
        <v>24.04</v>
      </c>
      <c r="F6" s="30">
        <v>2.0027301188410673E-2</v>
      </c>
      <c r="G6" s="30">
        <v>1.4689257762207308E-2</v>
      </c>
      <c r="H6" s="30">
        <v>1.6820486809579371E-2</v>
      </c>
      <c r="I6" s="30">
        <f t="shared" si="0"/>
        <v>5.2420129726457043E-2</v>
      </c>
      <c r="J6" s="30">
        <v>0</v>
      </c>
      <c r="K6" s="29">
        <f t="shared" si="1"/>
        <v>25.300179918624025</v>
      </c>
      <c r="L6" s="30">
        <v>0.04</v>
      </c>
      <c r="M6" s="29">
        <f t="shared" si="2"/>
        <v>26.312187115368985</v>
      </c>
      <c r="N6" s="30">
        <v>0.04</v>
      </c>
      <c r="O6" s="29">
        <f t="shared" si="3"/>
        <v>27.364674599983747</v>
      </c>
      <c r="P6" s="30">
        <v>0.04</v>
      </c>
      <c r="Q6" s="29">
        <f t="shared" si="4"/>
        <v>28.459261583983096</v>
      </c>
      <c r="R6" s="30">
        <v>0.08</v>
      </c>
      <c r="S6" s="29">
        <f t="shared" si="5"/>
        <v>30.648435551981798</v>
      </c>
      <c r="T6" s="30">
        <v>0</v>
      </c>
      <c r="U6" s="47" t="s">
        <v>103</v>
      </c>
      <c r="V6" s="29">
        <v>24.04</v>
      </c>
      <c r="W6" s="29">
        <f t="shared" si="6"/>
        <v>30.648435551981798</v>
      </c>
    </row>
    <row r="7" spans="2:23" x14ac:dyDescent="0.25">
      <c r="B7" s="31" t="s">
        <v>18</v>
      </c>
      <c r="C7" s="32" t="s">
        <v>15</v>
      </c>
      <c r="D7" s="32">
        <v>0.75</v>
      </c>
      <c r="E7" s="33">
        <v>24.04</v>
      </c>
      <c r="F7" s="34">
        <v>2.0027301188410673E-2</v>
      </c>
      <c r="G7" s="34">
        <v>1.4689257762207308E-2</v>
      </c>
      <c r="H7" s="34">
        <v>1.6820486809579371E-2</v>
      </c>
      <c r="I7" s="34">
        <f t="shared" si="0"/>
        <v>5.2420129726457043E-2</v>
      </c>
      <c r="J7" s="34">
        <v>0</v>
      </c>
      <c r="K7" s="33">
        <f t="shared" si="1"/>
        <v>25.300179918624025</v>
      </c>
      <c r="L7" s="34">
        <v>0.04</v>
      </c>
      <c r="M7" s="33">
        <f t="shared" si="2"/>
        <v>26.312187115368985</v>
      </c>
      <c r="N7" s="34">
        <v>0.04</v>
      </c>
      <c r="O7" s="33">
        <f t="shared" si="3"/>
        <v>27.364674599983747</v>
      </c>
      <c r="P7" s="34">
        <v>0.04</v>
      </c>
      <c r="Q7" s="33">
        <f t="shared" si="4"/>
        <v>28.459261583983096</v>
      </c>
      <c r="R7" s="34">
        <v>0.08</v>
      </c>
      <c r="S7" s="33">
        <f t="shared" si="5"/>
        <v>30.648435551981798</v>
      </c>
      <c r="T7" s="34">
        <v>0</v>
      </c>
      <c r="U7" s="48" t="s">
        <v>103</v>
      </c>
      <c r="V7" s="33">
        <v>24.04</v>
      </c>
      <c r="W7" s="33">
        <f t="shared" si="6"/>
        <v>30.648435551981798</v>
      </c>
    </row>
    <row r="8" spans="2:23" x14ac:dyDescent="0.25">
      <c r="B8" s="35" t="s">
        <v>19</v>
      </c>
      <c r="C8" s="24" t="s">
        <v>15</v>
      </c>
      <c r="D8" s="24">
        <v>0.75</v>
      </c>
      <c r="E8" s="25">
        <v>24.04</v>
      </c>
      <c r="F8" s="26">
        <v>2.0027301188410673E-2</v>
      </c>
      <c r="G8" s="26">
        <v>1.4689257762207308E-2</v>
      </c>
      <c r="H8" s="26">
        <v>1.6820486809579371E-2</v>
      </c>
      <c r="I8" s="26">
        <f t="shared" si="0"/>
        <v>5.2420129726457043E-2</v>
      </c>
      <c r="J8" s="26">
        <v>0</v>
      </c>
      <c r="K8" s="25">
        <f t="shared" si="1"/>
        <v>25.300179918624025</v>
      </c>
      <c r="L8" s="26">
        <v>0.04</v>
      </c>
      <c r="M8" s="25">
        <f t="shared" si="2"/>
        <v>26.312187115368985</v>
      </c>
      <c r="N8" s="26">
        <v>0.04</v>
      </c>
      <c r="O8" s="25">
        <f t="shared" si="3"/>
        <v>27.364674599983747</v>
      </c>
      <c r="P8" s="26">
        <v>0.04</v>
      </c>
      <c r="Q8" s="25">
        <f t="shared" si="4"/>
        <v>28.459261583983096</v>
      </c>
      <c r="R8" s="26">
        <v>0.08</v>
      </c>
      <c r="S8" s="25">
        <f t="shared" si="5"/>
        <v>30.648435551981798</v>
      </c>
      <c r="T8" s="26">
        <v>0</v>
      </c>
      <c r="U8" s="46" t="s">
        <v>103</v>
      </c>
      <c r="V8" s="25">
        <v>24.04</v>
      </c>
      <c r="W8" s="25">
        <f t="shared" si="6"/>
        <v>30.648435551981798</v>
      </c>
    </row>
    <row r="9" spans="2:23" x14ac:dyDescent="0.25">
      <c r="B9" s="31" t="s">
        <v>20</v>
      </c>
      <c r="C9" s="32" t="s">
        <v>15</v>
      </c>
      <c r="D9" s="32">
        <v>0.75</v>
      </c>
      <c r="E9" s="33">
        <v>24.04</v>
      </c>
      <c r="F9" s="34">
        <v>2.0027301188410673E-2</v>
      </c>
      <c r="G9" s="34">
        <v>1.4689257762207308E-2</v>
      </c>
      <c r="H9" s="34">
        <v>1.6820486809579371E-2</v>
      </c>
      <c r="I9" s="34">
        <f t="shared" si="0"/>
        <v>5.2420129726457043E-2</v>
      </c>
      <c r="J9" s="34">
        <v>0</v>
      </c>
      <c r="K9" s="33">
        <f t="shared" si="1"/>
        <v>25.300179918624025</v>
      </c>
      <c r="L9" s="34">
        <v>0.04</v>
      </c>
      <c r="M9" s="33">
        <f t="shared" si="2"/>
        <v>26.312187115368985</v>
      </c>
      <c r="N9" s="34">
        <v>0.04</v>
      </c>
      <c r="O9" s="33">
        <f t="shared" si="3"/>
        <v>27.364674599983747</v>
      </c>
      <c r="P9" s="34">
        <v>0.04</v>
      </c>
      <c r="Q9" s="33">
        <f t="shared" si="4"/>
        <v>28.459261583983096</v>
      </c>
      <c r="R9" s="34">
        <v>0.08</v>
      </c>
      <c r="S9" s="33">
        <f t="shared" si="5"/>
        <v>30.648435551981798</v>
      </c>
      <c r="T9" s="34">
        <v>0</v>
      </c>
      <c r="U9" s="48" t="s">
        <v>103</v>
      </c>
      <c r="V9" s="33">
        <v>24.04</v>
      </c>
      <c r="W9" s="33">
        <f t="shared" si="6"/>
        <v>30.648435551981798</v>
      </c>
    </row>
    <row r="10" spans="2:23" x14ac:dyDescent="0.25">
      <c r="B10" s="23" t="s">
        <v>21</v>
      </c>
      <c r="C10" s="24" t="s">
        <v>15</v>
      </c>
      <c r="D10" s="24">
        <v>0.75</v>
      </c>
      <c r="E10" s="25">
        <v>24.04</v>
      </c>
      <c r="F10" s="26">
        <v>2.0027301188410673E-2</v>
      </c>
      <c r="G10" s="26">
        <v>1.4689257762207308E-2</v>
      </c>
      <c r="H10" s="26">
        <v>1.6820486809579371E-2</v>
      </c>
      <c r="I10" s="26">
        <f t="shared" si="0"/>
        <v>5.2420129726457043E-2</v>
      </c>
      <c r="J10" s="26">
        <v>0</v>
      </c>
      <c r="K10" s="25">
        <f t="shared" si="1"/>
        <v>25.300179918624025</v>
      </c>
      <c r="L10" s="26">
        <v>0.04</v>
      </c>
      <c r="M10" s="25">
        <f t="shared" si="2"/>
        <v>26.312187115368985</v>
      </c>
      <c r="N10" s="26">
        <v>0.04</v>
      </c>
      <c r="O10" s="25">
        <f t="shared" si="3"/>
        <v>27.364674599983747</v>
      </c>
      <c r="P10" s="26">
        <v>0.04</v>
      </c>
      <c r="Q10" s="25">
        <f t="shared" si="4"/>
        <v>28.459261583983096</v>
      </c>
      <c r="R10" s="26">
        <v>0.08</v>
      </c>
      <c r="S10" s="25">
        <f t="shared" si="5"/>
        <v>30.648435551981798</v>
      </c>
      <c r="T10" s="26">
        <v>0</v>
      </c>
      <c r="U10" s="46" t="s">
        <v>103</v>
      </c>
      <c r="V10" s="25">
        <v>24.04</v>
      </c>
      <c r="W10" s="25">
        <f t="shared" si="6"/>
        <v>30.648435551981798</v>
      </c>
    </row>
    <row r="11" spans="2:23" x14ac:dyDescent="0.25">
      <c r="B11" s="36" t="s">
        <v>22</v>
      </c>
      <c r="C11" s="32" t="s">
        <v>15</v>
      </c>
      <c r="D11" s="32">
        <v>0.75</v>
      </c>
      <c r="E11" s="33">
        <v>24.04</v>
      </c>
      <c r="F11" s="34">
        <v>2.0027301188410673E-2</v>
      </c>
      <c r="G11" s="34">
        <v>1.4689257762207308E-2</v>
      </c>
      <c r="H11" s="34">
        <v>1.6820486809579371E-2</v>
      </c>
      <c r="I11" s="34">
        <f t="shared" si="0"/>
        <v>5.2420129726457043E-2</v>
      </c>
      <c r="J11" s="34">
        <v>0</v>
      </c>
      <c r="K11" s="33">
        <f t="shared" si="1"/>
        <v>25.300179918624025</v>
      </c>
      <c r="L11" s="34">
        <v>0.04</v>
      </c>
      <c r="M11" s="33">
        <f t="shared" si="2"/>
        <v>26.312187115368985</v>
      </c>
      <c r="N11" s="34">
        <v>0.04</v>
      </c>
      <c r="O11" s="33">
        <f t="shared" si="3"/>
        <v>27.364674599983747</v>
      </c>
      <c r="P11" s="34">
        <v>0.04</v>
      </c>
      <c r="Q11" s="33">
        <f t="shared" si="4"/>
        <v>28.459261583983096</v>
      </c>
      <c r="R11" s="34">
        <v>0.08</v>
      </c>
      <c r="S11" s="33">
        <f t="shared" si="5"/>
        <v>30.648435551981798</v>
      </c>
      <c r="T11" s="34">
        <v>0</v>
      </c>
      <c r="U11" s="48" t="s">
        <v>103</v>
      </c>
      <c r="V11" s="33">
        <v>24.04</v>
      </c>
      <c r="W11" s="33">
        <f t="shared" si="6"/>
        <v>30.648435551981798</v>
      </c>
    </row>
    <row r="12" spans="2:23" x14ac:dyDescent="0.25">
      <c r="B12" s="23" t="s">
        <v>23</v>
      </c>
      <c r="C12" s="24" t="s">
        <v>15</v>
      </c>
      <c r="D12" s="24">
        <v>0.5</v>
      </c>
      <c r="E12" s="25">
        <v>18.920000000000002</v>
      </c>
      <c r="F12" s="26">
        <v>2.0027301188410673E-2</v>
      </c>
      <c r="G12" s="26">
        <v>1.4689257762207308E-2</v>
      </c>
      <c r="H12" s="26">
        <v>1.6820486809579371E-2</v>
      </c>
      <c r="I12" s="26">
        <f t="shared" si="0"/>
        <v>5.2420129726457043E-2</v>
      </c>
      <c r="J12" s="26">
        <v>0</v>
      </c>
      <c r="K12" s="25">
        <f t="shared" si="1"/>
        <v>19.911788854424568</v>
      </c>
      <c r="L12" s="26">
        <v>0.04</v>
      </c>
      <c r="M12" s="25">
        <f t="shared" si="2"/>
        <v>20.70826040860155</v>
      </c>
      <c r="N12" s="26">
        <v>0.04</v>
      </c>
      <c r="O12" s="25">
        <f t="shared" si="3"/>
        <v>21.536590824945613</v>
      </c>
      <c r="P12" s="26">
        <v>0.04</v>
      </c>
      <c r="Q12" s="25">
        <f t="shared" si="4"/>
        <v>22.398054457943438</v>
      </c>
      <c r="R12" s="26">
        <v>0.08</v>
      </c>
      <c r="S12" s="25">
        <f t="shared" si="5"/>
        <v>24.120981723939089</v>
      </c>
      <c r="T12" s="26">
        <v>0</v>
      </c>
      <c r="U12" s="46" t="s">
        <v>103</v>
      </c>
      <c r="V12" s="25">
        <v>18.920000000000002</v>
      </c>
      <c r="W12" s="25">
        <f t="shared" si="6"/>
        <v>24.120981723939089</v>
      </c>
    </row>
    <row r="13" spans="2:23" x14ac:dyDescent="0.25">
      <c r="B13" s="27" t="s">
        <v>24</v>
      </c>
      <c r="C13" s="28" t="s">
        <v>15</v>
      </c>
      <c r="D13" s="28">
        <v>0.5</v>
      </c>
      <c r="E13" s="29">
        <v>18.920000000000002</v>
      </c>
      <c r="F13" s="30">
        <v>2.0027301188410673E-2</v>
      </c>
      <c r="G13" s="30">
        <v>1.4689257762207308E-2</v>
      </c>
      <c r="H13" s="30">
        <v>1.6820486809579371E-2</v>
      </c>
      <c r="I13" s="30">
        <f t="shared" si="0"/>
        <v>5.2420129726457043E-2</v>
      </c>
      <c r="J13" s="30">
        <v>0</v>
      </c>
      <c r="K13" s="29">
        <f t="shared" si="1"/>
        <v>19.911788854424568</v>
      </c>
      <c r="L13" s="30">
        <v>0.04</v>
      </c>
      <c r="M13" s="29">
        <f t="shared" si="2"/>
        <v>20.70826040860155</v>
      </c>
      <c r="N13" s="30">
        <v>0.04</v>
      </c>
      <c r="O13" s="29">
        <f t="shared" si="3"/>
        <v>21.536590824945613</v>
      </c>
      <c r="P13" s="30">
        <v>0.04</v>
      </c>
      <c r="Q13" s="29">
        <f t="shared" si="4"/>
        <v>22.398054457943438</v>
      </c>
      <c r="R13" s="30">
        <v>0.08</v>
      </c>
      <c r="S13" s="29">
        <f t="shared" si="5"/>
        <v>24.120981723939089</v>
      </c>
      <c r="T13" s="30">
        <v>0</v>
      </c>
      <c r="U13" s="47" t="s">
        <v>103</v>
      </c>
      <c r="V13" s="29">
        <v>18.920000000000002</v>
      </c>
      <c r="W13" s="29">
        <f t="shared" si="6"/>
        <v>24.120981723939089</v>
      </c>
    </row>
    <row r="14" spans="2:23" x14ac:dyDescent="0.25">
      <c r="B14" s="27" t="s">
        <v>25</v>
      </c>
      <c r="C14" s="28" t="s">
        <v>15</v>
      </c>
      <c r="D14" s="28">
        <v>0.5</v>
      </c>
      <c r="E14" s="29">
        <v>18.920000000000002</v>
      </c>
      <c r="F14" s="30">
        <v>2.0027301188410673E-2</v>
      </c>
      <c r="G14" s="30">
        <v>1.4689257762207308E-2</v>
      </c>
      <c r="H14" s="30">
        <v>1.6820486809579371E-2</v>
      </c>
      <c r="I14" s="30">
        <f t="shared" si="0"/>
        <v>5.2420129726457043E-2</v>
      </c>
      <c r="J14" s="30">
        <v>0</v>
      </c>
      <c r="K14" s="29">
        <f t="shared" si="1"/>
        <v>19.911788854424568</v>
      </c>
      <c r="L14" s="30">
        <v>0.04</v>
      </c>
      <c r="M14" s="29">
        <f t="shared" si="2"/>
        <v>20.70826040860155</v>
      </c>
      <c r="N14" s="30">
        <v>0.04</v>
      </c>
      <c r="O14" s="29">
        <f t="shared" si="3"/>
        <v>21.536590824945613</v>
      </c>
      <c r="P14" s="30">
        <v>0.04</v>
      </c>
      <c r="Q14" s="29">
        <f t="shared" si="4"/>
        <v>22.398054457943438</v>
      </c>
      <c r="R14" s="30">
        <v>0.08</v>
      </c>
      <c r="S14" s="29">
        <f t="shared" si="5"/>
        <v>24.120981723939089</v>
      </c>
      <c r="T14" s="30">
        <v>0</v>
      </c>
      <c r="U14" s="47" t="s">
        <v>103</v>
      </c>
      <c r="V14" s="29">
        <v>18.920000000000002</v>
      </c>
      <c r="W14" s="29">
        <f t="shared" si="6"/>
        <v>24.120981723939089</v>
      </c>
    </row>
    <row r="15" spans="2:23" x14ac:dyDescent="0.25">
      <c r="B15" s="27" t="s">
        <v>26</v>
      </c>
      <c r="C15" s="28" t="s">
        <v>15</v>
      </c>
      <c r="D15" s="28">
        <v>0.5</v>
      </c>
      <c r="E15" s="29">
        <v>18.920000000000002</v>
      </c>
      <c r="F15" s="30">
        <v>2.0027301188410673E-2</v>
      </c>
      <c r="G15" s="30">
        <v>1.4689257762207308E-2</v>
      </c>
      <c r="H15" s="30">
        <v>1.6820486809579371E-2</v>
      </c>
      <c r="I15" s="30">
        <f t="shared" si="0"/>
        <v>5.2420129726457043E-2</v>
      </c>
      <c r="J15" s="30">
        <v>0</v>
      </c>
      <c r="K15" s="29">
        <f t="shared" si="1"/>
        <v>19.911788854424568</v>
      </c>
      <c r="L15" s="30">
        <v>0.04</v>
      </c>
      <c r="M15" s="29">
        <f t="shared" si="2"/>
        <v>20.70826040860155</v>
      </c>
      <c r="N15" s="30">
        <v>0.04</v>
      </c>
      <c r="O15" s="29">
        <f t="shared" si="3"/>
        <v>21.536590824945613</v>
      </c>
      <c r="P15" s="30">
        <v>0.04</v>
      </c>
      <c r="Q15" s="29">
        <f t="shared" si="4"/>
        <v>22.398054457943438</v>
      </c>
      <c r="R15" s="30">
        <v>0.08</v>
      </c>
      <c r="S15" s="29">
        <f t="shared" si="5"/>
        <v>24.120981723939089</v>
      </c>
      <c r="T15" s="30">
        <v>0</v>
      </c>
      <c r="U15" s="47" t="s">
        <v>103</v>
      </c>
      <c r="V15" s="29">
        <v>18.920000000000002</v>
      </c>
      <c r="W15" s="29">
        <f t="shared" si="6"/>
        <v>24.120981723939089</v>
      </c>
    </row>
    <row r="16" spans="2:23" x14ac:dyDescent="0.25">
      <c r="B16" s="37" t="s">
        <v>27</v>
      </c>
      <c r="C16" s="28" t="s">
        <v>15</v>
      </c>
      <c r="D16" s="28">
        <v>0.5</v>
      </c>
      <c r="E16" s="29">
        <v>18.920000000000002</v>
      </c>
      <c r="F16" s="30">
        <v>2.0027301188410673E-2</v>
      </c>
      <c r="G16" s="30">
        <v>1.4689257762207308E-2</v>
      </c>
      <c r="H16" s="30">
        <v>1.6820486809579371E-2</v>
      </c>
      <c r="I16" s="30">
        <f t="shared" si="0"/>
        <v>5.2420129726457043E-2</v>
      </c>
      <c r="J16" s="30">
        <v>0</v>
      </c>
      <c r="K16" s="29">
        <f t="shared" si="1"/>
        <v>19.911788854424568</v>
      </c>
      <c r="L16" s="30">
        <v>0.04</v>
      </c>
      <c r="M16" s="29">
        <f t="shared" si="2"/>
        <v>20.70826040860155</v>
      </c>
      <c r="N16" s="30">
        <v>0.04</v>
      </c>
      <c r="O16" s="29">
        <f t="shared" si="3"/>
        <v>21.536590824945613</v>
      </c>
      <c r="P16" s="30">
        <v>0.04</v>
      </c>
      <c r="Q16" s="29">
        <f t="shared" si="4"/>
        <v>22.398054457943438</v>
      </c>
      <c r="R16" s="30">
        <v>0.08</v>
      </c>
      <c r="S16" s="29">
        <f t="shared" si="5"/>
        <v>24.120981723939089</v>
      </c>
      <c r="T16" s="30">
        <v>0</v>
      </c>
      <c r="U16" s="47" t="s">
        <v>103</v>
      </c>
      <c r="V16" s="29">
        <v>18.920000000000002</v>
      </c>
      <c r="W16" s="29">
        <f t="shared" si="6"/>
        <v>24.120981723939089</v>
      </c>
    </row>
    <row r="17" spans="2:23" x14ac:dyDescent="0.25">
      <c r="B17" s="37" t="s">
        <v>28</v>
      </c>
      <c r="C17" s="28" t="s">
        <v>15</v>
      </c>
      <c r="D17" s="28">
        <v>0.5</v>
      </c>
      <c r="E17" s="29">
        <v>18.920000000000002</v>
      </c>
      <c r="F17" s="30">
        <v>2.0027301188410673E-2</v>
      </c>
      <c r="G17" s="30">
        <v>1.4689257762207308E-2</v>
      </c>
      <c r="H17" s="30">
        <v>1.6820486809579371E-2</v>
      </c>
      <c r="I17" s="30">
        <f t="shared" si="0"/>
        <v>5.2420129726457043E-2</v>
      </c>
      <c r="J17" s="30">
        <v>0</v>
      </c>
      <c r="K17" s="29">
        <f t="shared" si="1"/>
        <v>19.911788854424568</v>
      </c>
      <c r="L17" s="30">
        <v>0.04</v>
      </c>
      <c r="M17" s="29">
        <f t="shared" si="2"/>
        <v>20.70826040860155</v>
      </c>
      <c r="N17" s="30">
        <v>0.04</v>
      </c>
      <c r="O17" s="29">
        <f t="shared" si="3"/>
        <v>21.536590824945613</v>
      </c>
      <c r="P17" s="30">
        <v>0.04</v>
      </c>
      <c r="Q17" s="29">
        <f t="shared" si="4"/>
        <v>22.398054457943438</v>
      </c>
      <c r="R17" s="30">
        <v>0.08</v>
      </c>
      <c r="S17" s="29">
        <f t="shared" si="5"/>
        <v>24.120981723939089</v>
      </c>
      <c r="T17" s="30">
        <v>0</v>
      </c>
      <c r="U17" s="47" t="s">
        <v>103</v>
      </c>
      <c r="V17" s="29">
        <v>18.920000000000002</v>
      </c>
      <c r="W17" s="29">
        <f t="shared" si="6"/>
        <v>24.120981723939089</v>
      </c>
    </row>
    <row r="18" spans="2:23" x14ac:dyDescent="0.25">
      <c r="B18" s="37" t="s">
        <v>29</v>
      </c>
      <c r="C18" s="28" t="s">
        <v>15</v>
      </c>
      <c r="D18" s="28">
        <v>0.5</v>
      </c>
      <c r="E18" s="29">
        <v>18.920000000000002</v>
      </c>
      <c r="F18" s="30">
        <v>2.0027301188410673E-2</v>
      </c>
      <c r="G18" s="30">
        <v>1.4689257762207308E-2</v>
      </c>
      <c r="H18" s="30">
        <v>1.6820486809579371E-2</v>
      </c>
      <c r="I18" s="30">
        <f t="shared" si="0"/>
        <v>5.2420129726457043E-2</v>
      </c>
      <c r="J18" s="30">
        <v>0</v>
      </c>
      <c r="K18" s="29">
        <f t="shared" si="1"/>
        <v>19.911788854424568</v>
      </c>
      <c r="L18" s="30">
        <v>0.04</v>
      </c>
      <c r="M18" s="29">
        <f t="shared" si="2"/>
        <v>20.70826040860155</v>
      </c>
      <c r="N18" s="30">
        <v>0.04</v>
      </c>
      <c r="O18" s="29">
        <f t="shared" si="3"/>
        <v>21.536590824945613</v>
      </c>
      <c r="P18" s="30">
        <v>0.04</v>
      </c>
      <c r="Q18" s="29">
        <f t="shared" si="4"/>
        <v>22.398054457943438</v>
      </c>
      <c r="R18" s="30">
        <v>0.08</v>
      </c>
      <c r="S18" s="29">
        <f t="shared" si="5"/>
        <v>24.120981723939089</v>
      </c>
      <c r="T18" s="30">
        <v>0</v>
      </c>
      <c r="U18" s="47" t="s">
        <v>103</v>
      </c>
      <c r="V18" s="29">
        <v>18.920000000000002</v>
      </c>
      <c r="W18" s="29">
        <f t="shared" si="6"/>
        <v>24.120981723939089</v>
      </c>
    </row>
    <row r="19" spans="2:23" x14ac:dyDescent="0.25">
      <c r="B19" s="31" t="s">
        <v>30</v>
      </c>
      <c r="C19" s="32" t="s">
        <v>15</v>
      </c>
      <c r="D19" s="32">
        <v>0.5</v>
      </c>
      <c r="E19" s="33">
        <v>18.920000000000002</v>
      </c>
      <c r="F19" s="34">
        <v>2.0027301188410673E-2</v>
      </c>
      <c r="G19" s="34">
        <v>1.4689257762207308E-2</v>
      </c>
      <c r="H19" s="34">
        <v>1.6820486809579371E-2</v>
      </c>
      <c r="I19" s="34">
        <f t="shared" si="0"/>
        <v>5.2420129726457043E-2</v>
      </c>
      <c r="J19" s="34">
        <v>0</v>
      </c>
      <c r="K19" s="33">
        <f t="shared" si="1"/>
        <v>19.911788854424568</v>
      </c>
      <c r="L19" s="34">
        <v>0.04</v>
      </c>
      <c r="M19" s="33">
        <f t="shared" si="2"/>
        <v>20.70826040860155</v>
      </c>
      <c r="N19" s="34">
        <v>0.04</v>
      </c>
      <c r="O19" s="33">
        <f t="shared" si="3"/>
        <v>21.536590824945613</v>
      </c>
      <c r="P19" s="34">
        <v>0.04</v>
      </c>
      <c r="Q19" s="33">
        <f t="shared" si="4"/>
        <v>22.398054457943438</v>
      </c>
      <c r="R19" s="34">
        <v>0.08</v>
      </c>
      <c r="S19" s="33">
        <f t="shared" si="5"/>
        <v>24.120981723939089</v>
      </c>
      <c r="T19" s="34">
        <v>0</v>
      </c>
      <c r="U19" s="48" t="s">
        <v>103</v>
      </c>
      <c r="V19" s="33">
        <v>18.920000000000002</v>
      </c>
      <c r="W19" s="33">
        <f t="shared" si="6"/>
        <v>24.120981723939089</v>
      </c>
    </row>
    <row r="20" spans="2:23" x14ac:dyDescent="0.25">
      <c r="B20" s="37" t="s">
        <v>31</v>
      </c>
      <c r="C20" s="28" t="s">
        <v>15</v>
      </c>
      <c r="D20" s="28">
        <v>0.5</v>
      </c>
      <c r="E20" s="29">
        <v>18.920000000000002</v>
      </c>
      <c r="F20" s="30">
        <v>2.0027301188410673E-2</v>
      </c>
      <c r="G20" s="30">
        <v>1.4689257762207308E-2</v>
      </c>
      <c r="H20" s="30">
        <v>1.6820486809579371E-2</v>
      </c>
      <c r="I20" s="30">
        <f t="shared" si="0"/>
        <v>5.2420129726457043E-2</v>
      </c>
      <c r="J20" s="30">
        <v>0</v>
      </c>
      <c r="K20" s="29">
        <f t="shared" si="1"/>
        <v>19.911788854424568</v>
      </c>
      <c r="L20" s="30">
        <v>0.04</v>
      </c>
      <c r="M20" s="29">
        <f t="shared" si="2"/>
        <v>20.70826040860155</v>
      </c>
      <c r="N20" s="30">
        <v>0.04</v>
      </c>
      <c r="O20" s="29">
        <f t="shared" si="3"/>
        <v>21.536590824945613</v>
      </c>
      <c r="P20" s="30">
        <v>0.04</v>
      </c>
      <c r="Q20" s="29">
        <f t="shared" si="4"/>
        <v>22.398054457943438</v>
      </c>
      <c r="R20" s="30">
        <v>0.08</v>
      </c>
      <c r="S20" s="29">
        <f t="shared" si="5"/>
        <v>24.120981723939089</v>
      </c>
      <c r="T20" s="30">
        <v>0</v>
      </c>
      <c r="U20" s="47" t="s">
        <v>103</v>
      </c>
      <c r="V20" s="29">
        <v>18.920000000000002</v>
      </c>
      <c r="W20" s="29">
        <f t="shared" si="6"/>
        <v>24.120981723939089</v>
      </c>
    </row>
    <row r="21" spans="2:23" x14ac:dyDescent="0.25">
      <c r="B21" s="37" t="s">
        <v>32</v>
      </c>
      <c r="C21" s="28" t="s">
        <v>15</v>
      </c>
      <c r="D21" s="28">
        <v>0.5</v>
      </c>
      <c r="E21" s="29">
        <v>18.920000000000002</v>
      </c>
      <c r="F21" s="30">
        <v>2.0027301188410673E-2</v>
      </c>
      <c r="G21" s="30">
        <v>1.4689257762207308E-2</v>
      </c>
      <c r="H21" s="30">
        <v>1.6820486809579371E-2</v>
      </c>
      <c r="I21" s="30">
        <f t="shared" si="0"/>
        <v>5.2420129726457043E-2</v>
      </c>
      <c r="J21" s="30">
        <v>0</v>
      </c>
      <c r="K21" s="29">
        <f t="shared" si="1"/>
        <v>19.911788854424568</v>
      </c>
      <c r="L21" s="30">
        <v>0.04</v>
      </c>
      <c r="M21" s="29">
        <f t="shared" si="2"/>
        <v>20.70826040860155</v>
      </c>
      <c r="N21" s="30">
        <v>0.04</v>
      </c>
      <c r="O21" s="29">
        <f t="shared" si="3"/>
        <v>21.536590824945613</v>
      </c>
      <c r="P21" s="30">
        <v>0.04</v>
      </c>
      <c r="Q21" s="29">
        <f t="shared" si="4"/>
        <v>22.398054457943438</v>
      </c>
      <c r="R21" s="30">
        <v>0.08</v>
      </c>
      <c r="S21" s="29">
        <f t="shared" si="5"/>
        <v>24.120981723939089</v>
      </c>
      <c r="T21" s="30">
        <v>0</v>
      </c>
      <c r="U21" s="47" t="s">
        <v>103</v>
      </c>
      <c r="V21" s="29">
        <v>18.920000000000002</v>
      </c>
      <c r="W21" s="29">
        <f t="shared" si="6"/>
        <v>24.120981723939089</v>
      </c>
    </row>
    <row r="22" spans="2:23" x14ac:dyDescent="0.25">
      <c r="B22" s="37" t="s">
        <v>33</v>
      </c>
      <c r="C22" s="28" t="s">
        <v>15</v>
      </c>
      <c r="D22" s="28">
        <v>0.5</v>
      </c>
      <c r="E22" s="29">
        <v>18.920000000000002</v>
      </c>
      <c r="F22" s="30">
        <v>2.0027301188410673E-2</v>
      </c>
      <c r="G22" s="30">
        <v>1.4689257762207308E-2</v>
      </c>
      <c r="H22" s="30">
        <v>1.6820486809579371E-2</v>
      </c>
      <c r="I22" s="30">
        <f t="shared" si="0"/>
        <v>5.2420129726457043E-2</v>
      </c>
      <c r="J22" s="30">
        <v>0</v>
      </c>
      <c r="K22" s="29">
        <f t="shared" si="1"/>
        <v>19.911788854424568</v>
      </c>
      <c r="L22" s="30">
        <v>0.04</v>
      </c>
      <c r="M22" s="29">
        <f t="shared" si="2"/>
        <v>20.70826040860155</v>
      </c>
      <c r="N22" s="30">
        <v>0.04</v>
      </c>
      <c r="O22" s="29">
        <f t="shared" si="3"/>
        <v>21.536590824945613</v>
      </c>
      <c r="P22" s="30">
        <v>0.04</v>
      </c>
      <c r="Q22" s="29">
        <f t="shared" si="4"/>
        <v>22.398054457943438</v>
      </c>
      <c r="R22" s="30">
        <v>0.08</v>
      </c>
      <c r="S22" s="29">
        <f t="shared" si="5"/>
        <v>24.120981723939089</v>
      </c>
      <c r="T22" s="30">
        <v>0</v>
      </c>
      <c r="U22" s="47" t="s">
        <v>103</v>
      </c>
      <c r="V22" s="29">
        <v>18.920000000000002</v>
      </c>
      <c r="W22" s="29">
        <f t="shared" si="6"/>
        <v>24.120981723939089</v>
      </c>
    </row>
    <row r="23" spans="2:23" x14ac:dyDescent="0.25">
      <c r="B23" s="37" t="s">
        <v>34</v>
      </c>
      <c r="C23" s="28" t="s">
        <v>15</v>
      </c>
      <c r="D23" s="28">
        <v>0.5</v>
      </c>
      <c r="E23" s="29">
        <v>18.920000000000002</v>
      </c>
      <c r="F23" s="30">
        <v>2.0027301188410673E-2</v>
      </c>
      <c r="G23" s="30">
        <v>1.4689257762207308E-2</v>
      </c>
      <c r="H23" s="30">
        <v>1.6820486809579371E-2</v>
      </c>
      <c r="I23" s="30">
        <f t="shared" si="0"/>
        <v>5.2420129726457043E-2</v>
      </c>
      <c r="J23" s="30">
        <v>0</v>
      </c>
      <c r="K23" s="29">
        <f t="shared" si="1"/>
        <v>19.911788854424568</v>
      </c>
      <c r="L23" s="30">
        <v>0.04</v>
      </c>
      <c r="M23" s="29">
        <f t="shared" si="2"/>
        <v>20.70826040860155</v>
      </c>
      <c r="N23" s="30">
        <v>0.04</v>
      </c>
      <c r="O23" s="29">
        <f t="shared" si="3"/>
        <v>21.536590824945613</v>
      </c>
      <c r="P23" s="30">
        <v>0.04</v>
      </c>
      <c r="Q23" s="29">
        <f t="shared" si="4"/>
        <v>22.398054457943438</v>
      </c>
      <c r="R23" s="30">
        <v>0.08</v>
      </c>
      <c r="S23" s="29">
        <f t="shared" si="5"/>
        <v>24.120981723939089</v>
      </c>
      <c r="T23" s="30">
        <v>0</v>
      </c>
      <c r="U23" s="47" t="s">
        <v>103</v>
      </c>
      <c r="V23" s="29">
        <v>18.920000000000002</v>
      </c>
      <c r="W23" s="29">
        <f t="shared" si="6"/>
        <v>24.120981723939089</v>
      </c>
    </row>
    <row r="24" spans="2:23" x14ac:dyDescent="0.25">
      <c r="B24" s="27" t="s">
        <v>35</v>
      </c>
      <c r="C24" s="28" t="s">
        <v>15</v>
      </c>
      <c r="D24" s="28">
        <v>0.5</v>
      </c>
      <c r="E24" s="29">
        <v>18.920000000000002</v>
      </c>
      <c r="F24" s="30">
        <v>2.0027301188410673E-2</v>
      </c>
      <c r="G24" s="30">
        <v>1.4689257762207308E-2</v>
      </c>
      <c r="H24" s="30">
        <v>1.6820486809579371E-2</v>
      </c>
      <c r="I24" s="30">
        <f t="shared" si="0"/>
        <v>5.2420129726457043E-2</v>
      </c>
      <c r="J24" s="30">
        <v>0</v>
      </c>
      <c r="K24" s="29">
        <f t="shared" si="1"/>
        <v>19.911788854424568</v>
      </c>
      <c r="L24" s="30">
        <v>0.04</v>
      </c>
      <c r="M24" s="29">
        <f t="shared" si="2"/>
        <v>20.70826040860155</v>
      </c>
      <c r="N24" s="30">
        <v>0.04</v>
      </c>
      <c r="O24" s="29">
        <f t="shared" si="3"/>
        <v>21.536590824945613</v>
      </c>
      <c r="P24" s="30">
        <v>0.04</v>
      </c>
      <c r="Q24" s="29">
        <f t="shared" si="4"/>
        <v>22.398054457943438</v>
      </c>
      <c r="R24" s="30">
        <v>0.08</v>
      </c>
      <c r="S24" s="29">
        <f t="shared" si="5"/>
        <v>24.120981723939089</v>
      </c>
      <c r="T24" s="30">
        <v>0</v>
      </c>
      <c r="U24" s="47" t="s">
        <v>103</v>
      </c>
      <c r="V24" s="29">
        <v>18.920000000000002</v>
      </c>
      <c r="W24" s="29">
        <f t="shared" si="6"/>
        <v>24.120981723939089</v>
      </c>
    </row>
    <row r="25" spans="2:23" x14ac:dyDescent="0.25">
      <c r="B25" s="27" t="s">
        <v>36</v>
      </c>
      <c r="C25" s="28" t="s">
        <v>15</v>
      </c>
      <c r="D25" s="28">
        <v>0.5</v>
      </c>
      <c r="E25" s="29">
        <v>18.920000000000002</v>
      </c>
      <c r="F25" s="30">
        <v>2.0027301188410673E-2</v>
      </c>
      <c r="G25" s="30">
        <v>1.4689257762207308E-2</v>
      </c>
      <c r="H25" s="30">
        <v>1.6820486809579371E-2</v>
      </c>
      <c r="I25" s="30">
        <f t="shared" si="0"/>
        <v>5.2420129726457043E-2</v>
      </c>
      <c r="J25" s="30">
        <v>0</v>
      </c>
      <c r="K25" s="29">
        <f t="shared" si="1"/>
        <v>19.911788854424568</v>
      </c>
      <c r="L25" s="30">
        <v>0.04</v>
      </c>
      <c r="M25" s="29">
        <f t="shared" si="2"/>
        <v>20.70826040860155</v>
      </c>
      <c r="N25" s="30">
        <v>0.04</v>
      </c>
      <c r="O25" s="29">
        <f t="shared" si="3"/>
        <v>21.536590824945613</v>
      </c>
      <c r="P25" s="30">
        <v>0.04</v>
      </c>
      <c r="Q25" s="29">
        <f t="shared" si="4"/>
        <v>22.398054457943438</v>
      </c>
      <c r="R25" s="30">
        <v>0.08</v>
      </c>
      <c r="S25" s="29">
        <f t="shared" si="5"/>
        <v>24.120981723939089</v>
      </c>
      <c r="T25" s="30">
        <v>0</v>
      </c>
      <c r="U25" s="47" t="s">
        <v>103</v>
      </c>
      <c r="V25" s="29">
        <v>18.920000000000002</v>
      </c>
      <c r="W25" s="29">
        <f t="shared" si="6"/>
        <v>24.120981723939089</v>
      </c>
    </row>
    <row r="26" spans="2:23" x14ac:dyDescent="0.25">
      <c r="B26" s="27" t="s">
        <v>37</v>
      </c>
      <c r="C26" s="28" t="s">
        <v>15</v>
      </c>
      <c r="D26" s="28">
        <v>0.5</v>
      </c>
      <c r="E26" s="29">
        <v>18.920000000000002</v>
      </c>
      <c r="F26" s="30">
        <v>2.0027301188410673E-2</v>
      </c>
      <c r="G26" s="30">
        <v>1.4689257762207308E-2</v>
      </c>
      <c r="H26" s="30">
        <v>1.6820486809579371E-2</v>
      </c>
      <c r="I26" s="30">
        <f t="shared" si="0"/>
        <v>5.2420129726457043E-2</v>
      </c>
      <c r="J26" s="30">
        <v>0</v>
      </c>
      <c r="K26" s="29">
        <f t="shared" si="1"/>
        <v>19.911788854424568</v>
      </c>
      <c r="L26" s="30">
        <v>0.04</v>
      </c>
      <c r="M26" s="29">
        <f t="shared" si="2"/>
        <v>20.70826040860155</v>
      </c>
      <c r="N26" s="30">
        <v>0.04</v>
      </c>
      <c r="O26" s="29">
        <f t="shared" si="3"/>
        <v>21.536590824945613</v>
      </c>
      <c r="P26" s="30">
        <v>0.04</v>
      </c>
      <c r="Q26" s="29">
        <f t="shared" si="4"/>
        <v>22.398054457943438</v>
      </c>
      <c r="R26" s="30">
        <v>0.08</v>
      </c>
      <c r="S26" s="29">
        <f t="shared" si="5"/>
        <v>24.120981723939089</v>
      </c>
      <c r="T26" s="30">
        <v>0</v>
      </c>
      <c r="U26" s="47" t="s">
        <v>103</v>
      </c>
      <c r="V26" s="29">
        <v>18.920000000000002</v>
      </c>
      <c r="W26" s="29">
        <f t="shared" si="6"/>
        <v>24.120981723939089</v>
      </c>
    </row>
    <row r="27" spans="2:23" x14ac:dyDescent="0.25">
      <c r="B27" s="36" t="s">
        <v>38</v>
      </c>
      <c r="C27" s="32" t="s">
        <v>15</v>
      </c>
      <c r="D27" s="32">
        <v>0.5</v>
      </c>
      <c r="E27" s="33">
        <v>18.920000000000002</v>
      </c>
      <c r="F27" s="34">
        <v>2.0027301188410673E-2</v>
      </c>
      <c r="G27" s="34">
        <v>1.4689257762207308E-2</v>
      </c>
      <c r="H27" s="34">
        <v>1.6820486809579371E-2</v>
      </c>
      <c r="I27" s="34">
        <f t="shared" si="0"/>
        <v>5.2420129726457043E-2</v>
      </c>
      <c r="J27" s="34">
        <v>0</v>
      </c>
      <c r="K27" s="33">
        <f t="shared" si="1"/>
        <v>19.911788854424568</v>
      </c>
      <c r="L27" s="34">
        <v>0.04</v>
      </c>
      <c r="M27" s="33">
        <f t="shared" si="2"/>
        <v>20.70826040860155</v>
      </c>
      <c r="N27" s="34">
        <v>0.04</v>
      </c>
      <c r="O27" s="33">
        <f t="shared" si="3"/>
        <v>21.536590824945613</v>
      </c>
      <c r="P27" s="34">
        <v>0.04</v>
      </c>
      <c r="Q27" s="33">
        <f t="shared" si="4"/>
        <v>22.398054457943438</v>
      </c>
      <c r="R27" s="34">
        <v>0.08</v>
      </c>
      <c r="S27" s="33">
        <f t="shared" si="5"/>
        <v>24.120981723939089</v>
      </c>
      <c r="T27" s="34">
        <v>0</v>
      </c>
      <c r="U27" s="48" t="s">
        <v>103</v>
      </c>
      <c r="V27" s="33">
        <v>18.920000000000002</v>
      </c>
      <c r="W27" s="33">
        <f t="shared" si="6"/>
        <v>24.120981723939089</v>
      </c>
    </row>
    <row r="28" spans="2:23" x14ac:dyDescent="0.25">
      <c r="B28" s="23" t="s">
        <v>39</v>
      </c>
      <c r="C28" s="24" t="s">
        <v>15</v>
      </c>
      <c r="D28" s="24">
        <v>0.5</v>
      </c>
      <c r="E28" s="25">
        <v>18.920000000000002</v>
      </c>
      <c r="F28" s="26">
        <v>2.0027301188410673E-2</v>
      </c>
      <c r="G28" s="26">
        <v>1.4689257762207308E-2</v>
      </c>
      <c r="H28" s="26">
        <v>1.6820486809579371E-2</v>
      </c>
      <c r="I28" s="26">
        <f t="shared" si="0"/>
        <v>5.2420129726457043E-2</v>
      </c>
      <c r="J28" s="26">
        <v>0</v>
      </c>
      <c r="K28" s="25">
        <f t="shared" si="1"/>
        <v>19.911788854424568</v>
      </c>
      <c r="L28" s="26">
        <v>0.04</v>
      </c>
      <c r="M28" s="25">
        <f t="shared" si="2"/>
        <v>20.70826040860155</v>
      </c>
      <c r="N28" s="26">
        <v>0.04</v>
      </c>
      <c r="O28" s="25">
        <f t="shared" si="3"/>
        <v>21.536590824945613</v>
      </c>
      <c r="P28" s="26">
        <v>0.04</v>
      </c>
      <c r="Q28" s="25">
        <f t="shared" si="4"/>
        <v>22.398054457943438</v>
      </c>
      <c r="R28" s="26">
        <v>0.08</v>
      </c>
      <c r="S28" s="25">
        <f t="shared" si="5"/>
        <v>24.120981723939089</v>
      </c>
      <c r="T28" s="26">
        <v>0</v>
      </c>
      <c r="U28" s="46" t="s">
        <v>103</v>
      </c>
      <c r="V28" s="25">
        <v>18.920000000000002</v>
      </c>
      <c r="W28" s="25">
        <f t="shared" si="6"/>
        <v>24.120981723939089</v>
      </c>
    </row>
    <row r="29" spans="2:23" x14ac:dyDescent="0.25">
      <c r="B29" s="27" t="s">
        <v>40</v>
      </c>
      <c r="C29" s="28" t="s">
        <v>15</v>
      </c>
      <c r="D29" s="28">
        <v>0.5</v>
      </c>
      <c r="E29" s="29">
        <v>18.920000000000002</v>
      </c>
      <c r="F29" s="30">
        <v>2.0027301188410673E-2</v>
      </c>
      <c r="G29" s="30">
        <v>1.4689257762207308E-2</v>
      </c>
      <c r="H29" s="30">
        <v>1.6820486809579371E-2</v>
      </c>
      <c r="I29" s="30">
        <f t="shared" si="0"/>
        <v>5.2420129726457043E-2</v>
      </c>
      <c r="J29" s="30">
        <v>0</v>
      </c>
      <c r="K29" s="29">
        <f t="shared" si="1"/>
        <v>19.911788854424568</v>
      </c>
      <c r="L29" s="30">
        <v>0.04</v>
      </c>
      <c r="M29" s="29">
        <f t="shared" si="2"/>
        <v>20.70826040860155</v>
      </c>
      <c r="N29" s="30">
        <v>0.04</v>
      </c>
      <c r="O29" s="29">
        <f t="shared" si="3"/>
        <v>21.536590824945613</v>
      </c>
      <c r="P29" s="30">
        <v>0.04</v>
      </c>
      <c r="Q29" s="29">
        <f t="shared" si="4"/>
        <v>22.398054457943438</v>
      </c>
      <c r="R29" s="30">
        <v>0.08</v>
      </c>
      <c r="S29" s="29">
        <f t="shared" si="5"/>
        <v>24.120981723939089</v>
      </c>
      <c r="T29" s="30">
        <v>0</v>
      </c>
      <c r="U29" s="47" t="s">
        <v>103</v>
      </c>
      <c r="V29" s="29">
        <v>18.920000000000002</v>
      </c>
      <c r="W29" s="29">
        <f t="shared" si="6"/>
        <v>24.120981723939089</v>
      </c>
    </row>
    <row r="30" spans="2:23" x14ac:dyDescent="0.25">
      <c r="B30" s="27" t="s">
        <v>41</v>
      </c>
      <c r="C30" s="28" t="s">
        <v>15</v>
      </c>
      <c r="D30" s="28">
        <v>0.5</v>
      </c>
      <c r="E30" s="29">
        <v>18.920000000000002</v>
      </c>
      <c r="F30" s="30">
        <v>2.0027301188410673E-2</v>
      </c>
      <c r="G30" s="30">
        <v>1.4689257762207308E-2</v>
      </c>
      <c r="H30" s="30">
        <v>1.6820486809579371E-2</v>
      </c>
      <c r="I30" s="30">
        <f t="shared" si="0"/>
        <v>5.2420129726457043E-2</v>
      </c>
      <c r="J30" s="30">
        <v>0</v>
      </c>
      <c r="K30" s="29">
        <f t="shared" si="1"/>
        <v>19.911788854424568</v>
      </c>
      <c r="L30" s="30">
        <v>0.04</v>
      </c>
      <c r="M30" s="29">
        <f t="shared" si="2"/>
        <v>20.70826040860155</v>
      </c>
      <c r="N30" s="30">
        <v>0.04</v>
      </c>
      <c r="O30" s="29">
        <f t="shared" si="3"/>
        <v>21.536590824945613</v>
      </c>
      <c r="P30" s="30">
        <v>0.04</v>
      </c>
      <c r="Q30" s="29">
        <f t="shared" si="4"/>
        <v>22.398054457943438</v>
      </c>
      <c r="R30" s="30">
        <v>0.08</v>
      </c>
      <c r="S30" s="29">
        <f t="shared" si="5"/>
        <v>24.120981723939089</v>
      </c>
      <c r="T30" s="30">
        <v>0</v>
      </c>
      <c r="U30" s="47" t="s">
        <v>103</v>
      </c>
      <c r="V30" s="29">
        <v>18.920000000000002</v>
      </c>
      <c r="W30" s="29">
        <f t="shared" si="6"/>
        <v>24.120981723939089</v>
      </c>
    </row>
    <row r="31" spans="2:23" x14ac:dyDescent="0.25">
      <c r="B31" s="36" t="s">
        <v>42</v>
      </c>
      <c r="C31" s="32" t="s">
        <v>15</v>
      </c>
      <c r="D31" s="32">
        <v>0.5</v>
      </c>
      <c r="E31" s="33">
        <v>18.920000000000002</v>
      </c>
      <c r="F31" s="34">
        <v>2.0027301188410673E-2</v>
      </c>
      <c r="G31" s="34">
        <v>1.4689257762207308E-2</v>
      </c>
      <c r="H31" s="34">
        <v>1.6820486809579371E-2</v>
      </c>
      <c r="I31" s="34">
        <f t="shared" si="0"/>
        <v>5.2420129726457043E-2</v>
      </c>
      <c r="J31" s="34">
        <v>0</v>
      </c>
      <c r="K31" s="33">
        <f t="shared" si="1"/>
        <v>19.911788854424568</v>
      </c>
      <c r="L31" s="34">
        <v>0.04</v>
      </c>
      <c r="M31" s="33">
        <f t="shared" si="2"/>
        <v>20.70826040860155</v>
      </c>
      <c r="N31" s="34">
        <v>0.04</v>
      </c>
      <c r="O31" s="33">
        <f t="shared" si="3"/>
        <v>21.536590824945613</v>
      </c>
      <c r="P31" s="34">
        <v>0.04</v>
      </c>
      <c r="Q31" s="33">
        <f t="shared" si="4"/>
        <v>22.398054457943438</v>
      </c>
      <c r="R31" s="34">
        <v>0.08</v>
      </c>
      <c r="S31" s="33">
        <f t="shared" si="5"/>
        <v>24.120981723939089</v>
      </c>
      <c r="T31" s="34">
        <v>0</v>
      </c>
      <c r="U31" s="48" t="s">
        <v>103</v>
      </c>
      <c r="V31" s="33">
        <v>18.920000000000002</v>
      </c>
      <c r="W31" s="33">
        <f t="shared" si="6"/>
        <v>24.120981723939089</v>
      </c>
    </row>
    <row r="32" spans="2:23" x14ac:dyDescent="0.25">
      <c r="B32" s="23" t="s">
        <v>43</v>
      </c>
      <c r="C32" s="24" t="s">
        <v>15</v>
      </c>
      <c r="D32" s="24">
        <v>0.5</v>
      </c>
      <c r="E32" s="25">
        <v>18.920000000000002</v>
      </c>
      <c r="F32" s="26">
        <v>2.0027301188410673E-2</v>
      </c>
      <c r="G32" s="26">
        <v>1.4689257762207308E-2</v>
      </c>
      <c r="H32" s="26">
        <v>1.6820486809579371E-2</v>
      </c>
      <c r="I32" s="26">
        <f t="shared" si="0"/>
        <v>5.2420129726457043E-2</v>
      </c>
      <c r="J32" s="26">
        <v>0</v>
      </c>
      <c r="K32" s="25">
        <f t="shared" si="1"/>
        <v>19.911788854424568</v>
      </c>
      <c r="L32" s="26">
        <v>0.04</v>
      </c>
      <c r="M32" s="25">
        <f t="shared" si="2"/>
        <v>20.70826040860155</v>
      </c>
      <c r="N32" s="26">
        <v>0.04</v>
      </c>
      <c r="O32" s="25">
        <f t="shared" si="3"/>
        <v>21.536590824945613</v>
      </c>
      <c r="P32" s="26">
        <v>0.04</v>
      </c>
      <c r="Q32" s="25">
        <f t="shared" si="4"/>
        <v>22.398054457943438</v>
      </c>
      <c r="R32" s="26">
        <v>0.08</v>
      </c>
      <c r="S32" s="25">
        <f t="shared" si="5"/>
        <v>24.120981723939089</v>
      </c>
      <c r="T32" s="26">
        <v>0</v>
      </c>
      <c r="U32" s="46" t="s">
        <v>103</v>
      </c>
      <c r="V32" s="25">
        <v>18.920000000000002</v>
      </c>
      <c r="W32" s="25">
        <f t="shared" si="6"/>
        <v>24.120981723939089</v>
      </c>
    </row>
    <row r="33" spans="2:23" x14ac:dyDescent="0.25">
      <c r="B33" s="27" t="s">
        <v>44</v>
      </c>
      <c r="C33" s="28" t="s">
        <v>15</v>
      </c>
      <c r="D33" s="28">
        <v>0.5</v>
      </c>
      <c r="E33" s="29">
        <v>18.920000000000002</v>
      </c>
      <c r="F33" s="30">
        <v>2.0027301188410673E-2</v>
      </c>
      <c r="G33" s="30">
        <v>1.4689257762207308E-2</v>
      </c>
      <c r="H33" s="30">
        <v>1.6820486809579371E-2</v>
      </c>
      <c r="I33" s="30">
        <f t="shared" si="0"/>
        <v>5.2420129726457043E-2</v>
      </c>
      <c r="J33" s="30">
        <v>0</v>
      </c>
      <c r="K33" s="29">
        <f t="shared" si="1"/>
        <v>19.911788854424568</v>
      </c>
      <c r="L33" s="30">
        <v>0.04</v>
      </c>
      <c r="M33" s="29">
        <f t="shared" si="2"/>
        <v>20.70826040860155</v>
      </c>
      <c r="N33" s="30">
        <v>0.04</v>
      </c>
      <c r="O33" s="29">
        <f t="shared" si="3"/>
        <v>21.536590824945613</v>
      </c>
      <c r="P33" s="30">
        <v>0.04</v>
      </c>
      <c r="Q33" s="29">
        <f t="shared" si="4"/>
        <v>22.398054457943438</v>
      </c>
      <c r="R33" s="30">
        <v>0.08</v>
      </c>
      <c r="S33" s="29">
        <f t="shared" si="5"/>
        <v>24.120981723939089</v>
      </c>
      <c r="T33" s="30">
        <v>0</v>
      </c>
      <c r="U33" s="47" t="s">
        <v>103</v>
      </c>
      <c r="V33" s="29">
        <v>18.920000000000002</v>
      </c>
      <c r="W33" s="29">
        <f t="shared" si="6"/>
        <v>24.120981723939089</v>
      </c>
    </row>
    <row r="34" spans="2:23" x14ac:dyDescent="0.25">
      <c r="B34" s="37" t="s">
        <v>45</v>
      </c>
      <c r="C34" s="28" t="s">
        <v>15</v>
      </c>
      <c r="D34" s="28">
        <v>0.5</v>
      </c>
      <c r="E34" s="29">
        <v>18.920000000000002</v>
      </c>
      <c r="F34" s="30">
        <v>2.0027301188410673E-2</v>
      </c>
      <c r="G34" s="30">
        <v>1.4689257762207308E-2</v>
      </c>
      <c r="H34" s="30">
        <v>1.6820486809579371E-2</v>
      </c>
      <c r="I34" s="30">
        <f t="shared" si="0"/>
        <v>5.2420129726457043E-2</v>
      </c>
      <c r="J34" s="30">
        <v>0</v>
      </c>
      <c r="K34" s="29">
        <f t="shared" si="1"/>
        <v>19.911788854424568</v>
      </c>
      <c r="L34" s="30">
        <v>0.04</v>
      </c>
      <c r="M34" s="29">
        <f t="shared" si="2"/>
        <v>20.70826040860155</v>
      </c>
      <c r="N34" s="30">
        <v>0.04</v>
      </c>
      <c r="O34" s="29">
        <f t="shared" si="3"/>
        <v>21.536590824945613</v>
      </c>
      <c r="P34" s="30">
        <v>0.04</v>
      </c>
      <c r="Q34" s="29">
        <f t="shared" si="4"/>
        <v>22.398054457943438</v>
      </c>
      <c r="R34" s="30">
        <v>0.08</v>
      </c>
      <c r="S34" s="29">
        <f t="shared" si="5"/>
        <v>24.120981723939089</v>
      </c>
      <c r="T34" s="30">
        <v>0</v>
      </c>
      <c r="U34" s="47" t="s">
        <v>103</v>
      </c>
      <c r="V34" s="29">
        <v>18.920000000000002</v>
      </c>
      <c r="W34" s="29">
        <f t="shared" si="6"/>
        <v>24.120981723939089</v>
      </c>
    </row>
    <row r="35" spans="2:23" x14ac:dyDescent="0.25">
      <c r="B35" s="31" t="s">
        <v>46</v>
      </c>
      <c r="C35" s="32" t="s">
        <v>15</v>
      </c>
      <c r="D35" s="32">
        <v>0.5</v>
      </c>
      <c r="E35" s="33">
        <v>18.920000000000002</v>
      </c>
      <c r="F35" s="34">
        <v>2.0027301188410673E-2</v>
      </c>
      <c r="G35" s="34">
        <v>1.4689257762207308E-2</v>
      </c>
      <c r="H35" s="34">
        <v>1.6820486809579371E-2</v>
      </c>
      <c r="I35" s="34">
        <f t="shared" si="0"/>
        <v>5.2420129726457043E-2</v>
      </c>
      <c r="J35" s="34">
        <v>0</v>
      </c>
      <c r="K35" s="33">
        <f t="shared" si="1"/>
        <v>19.911788854424568</v>
      </c>
      <c r="L35" s="34">
        <v>0.04</v>
      </c>
      <c r="M35" s="33">
        <f t="shared" si="2"/>
        <v>20.70826040860155</v>
      </c>
      <c r="N35" s="34">
        <v>0.04</v>
      </c>
      <c r="O35" s="33">
        <f t="shared" si="3"/>
        <v>21.536590824945613</v>
      </c>
      <c r="P35" s="34">
        <v>0.04</v>
      </c>
      <c r="Q35" s="33">
        <f t="shared" si="4"/>
        <v>22.398054457943438</v>
      </c>
      <c r="R35" s="34">
        <v>0.08</v>
      </c>
      <c r="S35" s="33">
        <f t="shared" si="5"/>
        <v>24.120981723939089</v>
      </c>
      <c r="T35" s="34">
        <v>0</v>
      </c>
      <c r="U35" s="48" t="s">
        <v>103</v>
      </c>
      <c r="V35" s="33">
        <v>18.920000000000002</v>
      </c>
      <c r="W35" s="33">
        <f t="shared" si="6"/>
        <v>24.120981723939089</v>
      </c>
    </row>
    <row r="36" spans="2:23" x14ac:dyDescent="0.25">
      <c r="B36" s="35" t="s">
        <v>47</v>
      </c>
      <c r="C36" s="24" t="s">
        <v>15</v>
      </c>
      <c r="D36" s="24">
        <v>0.75</v>
      </c>
      <c r="E36" s="25">
        <v>24.04</v>
      </c>
      <c r="F36" s="26">
        <v>2.0027301188410673E-2</v>
      </c>
      <c r="G36" s="26">
        <v>1.4689257762207308E-2</v>
      </c>
      <c r="H36" s="26">
        <v>1.6820486809579371E-2</v>
      </c>
      <c r="I36" s="26">
        <f t="shared" si="0"/>
        <v>5.2420129726457043E-2</v>
      </c>
      <c r="J36" s="26">
        <v>0</v>
      </c>
      <c r="K36" s="25">
        <f t="shared" si="1"/>
        <v>25.300179918624025</v>
      </c>
      <c r="L36" s="26">
        <v>0.04</v>
      </c>
      <c r="M36" s="25">
        <f t="shared" si="2"/>
        <v>26.312187115368985</v>
      </c>
      <c r="N36" s="26">
        <v>0.04</v>
      </c>
      <c r="O36" s="25">
        <f t="shared" si="3"/>
        <v>27.364674599983747</v>
      </c>
      <c r="P36" s="26">
        <v>0.04</v>
      </c>
      <c r="Q36" s="25">
        <f t="shared" si="4"/>
        <v>28.459261583983096</v>
      </c>
      <c r="R36" s="26">
        <v>0.08</v>
      </c>
      <c r="S36" s="25">
        <f t="shared" si="5"/>
        <v>30.648435551981798</v>
      </c>
      <c r="T36" s="26">
        <v>0</v>
      </c>
      <c r="U36" s="46" t="s">
        <v>103</v>
      </c>
      <c r="V36" s="25">
        <v>24.04</v>
      </c>
      <c r="W36" s="25">
        <f t="shared" si="6"/>
        <v>30.648435551981798</v>
      </c>
    </row>
    <row r="37" spans="2:23" x14ac:dyDescent="0.25">
      <c r="B37" s="31" t="s">
        <v>48</v>
      </c>
      <c r="C37" s="32" t="s">
        <v>15</v>
      </c>
      <c r="D37" s="32">
        <v>0.75</v>
      </c>
      <c r="E37" s="33">
        <v>24.04</v>
      </c>
      <c r="F37" s="34">
        <v>2.0027301188410673E-2</v>
      </c>
      <c r="G37" s="34">
        <v>1.4689257762207308E-2</v>
      </c>
      <c r="H37" s="34">
        <v>1.6820486809579371E-2</v>
      </c>
      <c r="I37" s="34">
        <f t="shared" si="0"/>
        <v>5.2420129726457043E-2</v>
      </c>
      <c r="J37" s="34">
        <v>0</v>
      </c>
      <c r="K37" s="33">
        <f t="shared" si="1"/>
        <v>25.300179918624025</v>
      </c>
      <c r="L37" s="34">
        <v>0.04</v>
      </c>
      <c r="M37" s="33">
        <f t="shared" si="2"/>
        <v>26.312187115368985</v>
      </c>
      <c r="N37" s="34">
        <v>0.04</v>
      </c>
      <c r="O37" s="33">
        <f t="shared" si="3"/>
        <v>27.364674599983747</v>
      </c>
      <c r="P37" s="34">
        <v>0.04</v>
      </c>
      <c r="Q37" s="33">
        <f t="shared" si="4"/>
        <v>28.459261583983096</v>
      </c>
      <c r="R37" s="34">
        <v>0.08</v>
      </c>
      <c r="S37" s="33">
        <f t="shared" si="5"/>
        <v>30.648435551981798</v>
      </c>
      <c r="T37" s="34">
        <v>0</v>
      </c>
      <c r="U37" s="48" t="s">
        <v>103</v>
      </c>
      <c r="V37" s="33">
        <v>24.04</v>
      </c>
      <c r="W37" s="33">
        <f t="shared" si="6"/>
        <v>30.648435551981798</v>
      </c>
    </row>
    <row r="38" spans="2:23" x14ac:dyDescent="0.25">
      <c r="B38" s="35" t="s">
        <v>49</v>
      </c>
      <c r="C38" s="24" t="s">
        <v>15</v>
      </c>
      <c r="D38" s="24">
        <v>0.5</v>
      </c>
      <c r="E38" s="25">
        <v>18.920000000000002</v>
      </c>
      <c r="F38" s="26">
        <v>2.0027301188410673E-2</v>
      </c>
      <c r="G38" s="26">
        <v>1.4689257762207308E-2</v>
      </c>
      <c r="H38" s="26">
        <v>1.6820486809579371E-2</v>
      </c>
      <c r="I38" s="26">
        <f t="shared" si="0"/>
        <v>5.2420129726457043E-2</v>
      </c>
      <c r="J38" s="26">
        <v>0</v>
      </c>
      <c r="K38" s="25">
        <f t="shared" si="1"/>
        <v>19.911788854424568</v>
      </c>
      <c r="L38" s="26">
        <v>0.04</v>
      </c>
      <c r="M38" s="25">
        <f t="shared" si="2"/>
        <v>20.70826040860155</v>
      </c>
      <c r="N38" s="26">
        <v>0.04</v>
      </c>
      <c r="O38" s="25">
        <f t="shared" si="3"/>
        <v>21.536590824945613</v>
      </c>
      <c r="P38" s="26">
        <v>0.04</v>
      </c>
      <c r="Q38" s="25">
        <f t="shared" si="4"/>
        <v>22.398054457943438</v>
      </c>
      <c r="R38" s="26">
        <v>0.08</v>
      </c>
      <c r="S38" s="25">
        <f t="shared" si="5"/>
        <v>24.120981723939089</v>
      </c>
      <c r="T38" s="26">
        <v>0</v>
      </c>
      <c r="U38" s="46" t="s">
        <v>103</v>
      </c>
      <c r="V38" s="25">
        <v>18.920000000000002</v>
      </c>
      <c r="W38" s="25">
        <f t="shared" si="6"/>
        <v>24.120981723939089</v>
      </c>
    </row>
    <row r="39" spans="2:23" x14ac:dyDescent="0.25">
      <c r="B39" s="37" t="s">
        <v>50</v>
      </c>
      <c r="C39" s="28" t="s">
        <v>15</v>
      </c>
      <c r="D39" s="28">
        <v>0.9</v>
      </c>
      <c r="E39" s="29">
        <v>30.180000000000007</v>
      </c>
      <c r="F39" s="30">
        <v>2.0027301188410673E-2</v>
      </c>
      <c r="G39" s="30">
        <v>1.4689257762207308E-2</v>
      </c>
      <c r="H39" s="30">
        <v>1.6820486809579371E-2</v>
      </c>
      <c r="I39" s="30">
        <f t="shared" si="0"/>
        <v>5.2420129726457043E-2</v>
      </c>
      <c r="J39" s="30">
        <v>0</v>
      </c>
      <c r="K39" s="29">
        <f t="shared" si="1"/>
        <v>31.76203951514448</v>
      </c>
      <c r="L39" s="30">
        <v>0.04</v>
      </c>
      <c r="M39" s="29">
        <f t="shared" si="2"/>
        <v>33.032521095750262</v>
      </c>
      <c r="N39" s="30">
        <v>0.04</v>
      </c>
      <c r="O39" s="29">
        <f t="shared" si="3"/>
        <v>34.353821939580271</v>
      </c>
      <c r="P39" s="30">
        <v>0.04</v>
      </c>
      <c r="Q39" s="29">
        <f t="shared" si="4"/>
        <v>35.727974817163485</v>
      </c>
      <c r="R39" s="30">
        <v>0.08</v>
      </c>
      <c r="S39" s="29">
        <f t="shared" si="5"/>
        <v>38.476280572329905</v>
      </c>
      <c r="T39" s="30">
        <v>0</v>
      </c>
      <c r="U39" s="47" t="s">
        <v>103</v>
      </c>
      <c r="V39" s="29">
        <v>30.180000000000007</v>
      </c>
      <c r="W39" s="29">
        <f t="shared" si="6"/>
        <v>38.476280572329905</v>
      </c>
    </row>
    <row r="40" spans="2:23" x14ac:dyDescent="0.25">
      <c r="B40" s="31" t="s">
        <v>51</v>
      </c>
      <c r="C40" s="32" t="s">
        <v>15</v>
      </c>
      <c r="D40" s="32">
        <v>0.5</v>
      </c>
      <c r="E40" s="33">
        <v>18.920000000000002</v>
      </c>
      <c r="F40" s="34">
        <v>2.0027301188410673E-2</v>
      </c>
      <c r="G40" s="34">
        <v>1.4689257762207308E-2</v>
      </c>
      <c r="H40" s="34">
        <v>1.6820486809579371E-2</v>
      </c>
      <c r="I40" s="34">
        <f t="shared" si="0"/>
        <v>5.2420129726457043E-2</v>
      </c>
      <c r="J40" s="34">
        <v>0</v>
      </c>
      <c r="K40" s="33">
        <f t="shared" si="1"/>
        <v>19.911788854424568</v>
      </c>
      <c r="L40" s="34">
        <v>0.04</v>
      </c>
      <c r="M40" s="33">
        <f t="shared" si="2"/>
        <v>20.70826040860155</v>
      </c>
      <c r="N40" s="34">
        <v>0.04</v>
      </c>
      <c r="O40" s="33">
        <f t="shared" si="3"/>
        <v>21.536590824945613</v>
      </c>
      <c r="P40" s="34">
        <v>0.04</v>
      </c>
      <c r="Q40" s="33">
        <f t="shared" si="4"/>
        <v>22.398054457943438</v>
      </c>
      <c r="R40" s="34">
        <v>0.08</v>
      </c>
      <c r="S40" s="33">
        <f t="shared" si="5"/>
        <v>24.120981723939089</v>
      </c>
      <c r="T40" s="34">
        <v>0</v>
      </c>
      <c r="U40" s="48" t="s">
        <v>103</v>
      </c>
      <c r="V40" s="33">
        <v>18.920000000000002</v>
      </c>
      <c r="W40" s="33">
        <f t="shared" si="6"/>
        <v>24.120981723939089</v>
      </c>
    </row>
    <row r="41" spans="2:23" x14ac:dyDescent="0.25">
      <c r="B41" s="35" t="s">
        <v>52</v>
      </c>
      <c r="C41" s="24" t="s">
        <v>15</v>
      </c>
      <c r="D41" s="24">
        <v>0.75</v>
      </c>
      <c r="E41" s="25">
        <v>24.04</v>
      </c>
      <c r="F41" s="26">
        <v>2.0027301188410673E-2</v>
      </c>
      <c r="G41" s="26">
        <v>1.4689257762207308E-2</v>
      </c>
      <c r="H41" s="26">
        <v>1.6820486809579371E-2</v>
      </c>
      <c r="I41" s="26">
        <f t="shared" si="0"/>
        <v>5.2420129726457043E-2</v>
      </c>
      <c r="J41" s="26">
        <v>0</v>
      </c>
      <c r="K41" s="25">
        <f t="shared" si="1"/>
        <v>25.300179918624025</v>
      </c>
      <c r="L41" s="26">
        <v>0.04</v>
      </c>
      <c r="M41" s="25">
        <f t="shared" si="2"/>
        <v>26.312187115368985</v>
      </c>
      <c r="N41" s="26">
        <v>0.04</v>
      </c>
      <c r="O41" s="25">
        <f t="shared" si="3"/>
        <v>27.364674599983747</v>
      </c>
      <c r="P41" s="26">
        <v>0.04</v>
      </c>
      <c r="Q41" s="25">
        <f t="shared" si="4"/>
        <v>28.459261583983096</v>
      </c>
      <c r="R41" s="26">
        <v>0.08</v>
      </c>
      <c r="S41" s="25">
        <f t="shared" si="5"/>
        <v>30.648435551981798</v>
      </c>
      <c r="T41" s="26">
        <v>0</v>
      </c>
      <c r="U41" s="46" t="s">
        <v>101</v>
      </c>
      <c r="V41" s="25">
        <v>26.79</v>
      </c>
      <c r="W41" s="25">
        <f t="shared" si="6"/>
        <v>32.453191680000003</v>
      </c>
    </row>
    <row r="42" spans="2:23" x14ac:dyDescent="0.25">
      <c r="B42" s="37" t="s">
        <v>53</v>
      </c>
      <c r="C42" s="28" t="s">
        <v>15</v>
      </c>
      <c r="D42" s="28">
        <v>0.75</v>
      </c>
      <c r="E42" s="29">
        <v>24.04</v>
      </c>
      <c r="F42" s="30">
        <v>2.0027301188410673E-2</v>
      </c>
      <c r="G42" s="30">
        <v>1.4689257762207308E-2</v>
      </c>
      <c r="H42" s="30">
        <v>1.6820486809579371E-2</v>
      </c>
      <c r="I42" s="30">
        <f t="shared" si="0"/>
        <v>5.2420129726457043E-2</v>
      </c>
      <c r="J42" s="30">
        <v>0</v>
      </c>
      <c r="K42" s="29">
        <f t="shared" si="1"/>
        <v>25.300179918624025</v>
      </c>
      <c r="L42" s="30">
        <v>0.04</v>
      </c>
      <c r="M42" s="29">
        <f t="shared" si="2"/>
        <v>26.312187115368985</v>
      </c>
      <c r="N42" s="30">
        <v>0.04</v>
      </c>
      <c r="O42" s="29">
        <f t="shared" si="3"/>
        <v>27.364674599983747</v>
      </c>
      <c r="P42" s="30">
        <v>0.04</v>
      </c>
      <c r="Q42" s="29">
        <f t="shared" si="4"/>
        <v>28.459261583983096</v>
      </c>
      <c r="R42" s="30">
        <v>0.08</v>
      </c>
      <c r="S42" s="29">
        <f t="shared" si="5"/>
        <v>30.648435551981798</v>
      </c>
      <c r="T42" s="30">
        <v>0</v>
      </c>
      <c r="U42" s="47" t="s">
        <v>101</v>
      </c>
      <c r="V42" s="29">
        <v>26.79</v>
      </c>
      <c r="W42" s="29">
        <f t="shared" si="6"/>
        <v>32.453191680000003</v>
      </c>
    </row>
    <row r="43" spans="2:23" x14ac:dyDescent="0.25">
      <c r="B43" s="31" t="s">
        <v>54</v>
      </c>
      <c r="C43" s="32" t="s">
        <v>15</v>
      </c>
      <c r="D43" s="32">
        <v>0.75</v>
      </c>
      <c r="E43" s="33">
        <v>24.04</v>
      </c>
      <c r="F43" s="34">
        <v>2.0027301188410673E-2</v>
      </c>
      <c r="G43" s="34">
        <v>1.4689257762207308E-2</v>
      </c>
      <c r="H43" s="34">
        <v>1.6820486809579371E-2</v>
      </c>
      <c r="I43" s="34">
        <f t="shared" si="0"/>
        <v>5.2420129726457043E-2</v>
      </c>
      <c r="J43" s="34">
        <v>0</v>
      </c>
      <c r="K43" s="33">
        <f t="shared" si="1"/>
        <v>25.300179918624025</v>
      </c>
      <c r="L43" s="34">
        <v>0.04</v>
      </c>
      <c r="M43" s="33">
        <f t="shared" si="2"/>
        <v>26.312187115368985</v>
      </c>
      <c r="N43" s="34">
        <v>0.04</v>
      </c>
      <c r="O43" s="33">
        <f t="shared" si="3"/>
        <v>27.364674599983747</v>
      </c>
      <c r="P43" s="34">
        <v>0.04</v>
      </c>
      <c r="Q43" s="33">
        <f t="shared" si="4"/>
        <v>28.459261583983096</v>
      </c>
      <c r="R43" s="34">
        <v>0.08</v>
      </c>
      <c r="S43" s="33">
        <f t="shared" si="5"/>
        <v>30.648435551981798</v>
      </c>
      <c r="T43" s="34">
        <v>0</v>
      </c>
      <c r="U43" s="48" t="s">
        <v>101</v>
      </c>
      <c r="V43" s="33">
        <v>26.79</v>
      </c>
      <c r="W43" s="33">
        <f t="shared" si="6"/>
        <v>32.453191680000003</v>
      </c>
    </row>
    <row r="44" spans="2:23" x14ac:dyDescent="0.25">
      <c r="B44" s="35" t="s">
        <v>55</v>
      </c>
      <c r="C44" s="24" t="s">
        <v>15</v>
      </c>
      <c r="D44" s="24">
        <v>0.75</v>
      </c>
      <c r="E44" s="25">
        <v>24.04</v>
      </c>
      <c r="F44" s="26">
        <v>2.0027301188410673E-2</v>
      </c>
      <c r="G44" s="26">
        <v>1.4689257762207308E-2</v>
      </c>
      <c r="H44" s="26">
        <v>1.6820486809579371E-2</v>
      </c>
      <c r="I44" s="26">
        <f t="shared" si="0"/>
        <v>5.2420129726457043E-2</v>
      </c>
      <c r="J44" s="26">
        <v>0</v>
      </c>
      <c r="K44" s="25">
        <f t="shared" si="1"/>
        <v>25.300179918624025</v>
      </c>
      <c r="L44" s="26">
        <v>0.04</v>
      </c>
      <c r="M44" s="25">
        <f t="shared" si="2"/>
        <v>26.312187115368985</v>
      </c>
      <c r="N44" s="26">
        <v>0.04</v>
      </c>
      <c r="O44" s="25">
        <f t="shared" si="3"/>
        <v>27.364674599983747</v>
      </c>
      <c r="P44" s="26">
        <v>0.04</v>
      </c>
      <c r="Q44" s="25">
        <f t="shared" si="4"/>
        <v>28.459261583983096</v>
      </c>
      <c r="R44" s="26">
        <v>0.08</v>
      </c>
      <c r="S44" s="25">
        <f t="shared" si="5"/>
        <v>30.648435551981798</v>
      </c>
      <c r="T44" s="26">
        <v>0</v>
      </c>
      <c r="U44" s="46" t="s">
        <v>101</v>
      </c>
      <c r="V44" s="25">
        <v>26.79</v>
      </c>
      <c r="W44" s="25">
        <f t="shared" si="6"/>
        <v>32.453191680000003</v>
      </c>
    </row>
    <row r="45" spans="2:23" x14ac:dyDescent="0.25">
      <c r="B45" s="31" t="s">
        <v>56</v>
      </c>
      <c r="C45" s="32" t="s">
        <v>15</v>
      </c>
      <c r="D45" s="32">
        <v>0.75</v>
      </c>
      <c r="E45" s="33">
        <v>24.04</v>
      </c>
      <c r="F45" s="34">
        <v>2.0027301188410673E-2</v>
      </c>
      <c r="G45" s="34">
        <v>1.4689257762207308E-2</v>
      </c>
      <c r="H45" s="34">
        <v>1.6820486809579371E-2</v>
      </c>
      <c r="I45" s="34">
        <f t="shared" si="0"/>
        <v>5.2420129726457043E-2</v>
      </c>
      <c r="J45" s="34">
        <v>0</v>
      </c>
      <c r="K45" s="33">
        <f t="shared" si="1"/>
        <v>25.300179918624025</v>
      </c>
      <c r="L45" s="34">
        <v>0.04</v>
      </c>
      <c r="M45" s="33">
        <f t="shared" si="2"/>
        <v>26.312187115368985</v>
      </c>
      <c r="N45" s="34">
        <v>0.04</v>
      </c>
      <c r="O45" s="33">
        <f t="shared" si="3"/>
        <v>27.364674599983747</v>
      </c>
      <c r="P45" s="34">
        <v>0.04</v>
      </c>
      <c r="Q45" s="33">
        <f t="shared" si="4"/>
        <v>28.459261583983096</v>
      </c>
      <c r="R45" s="34">
        <v>0.08</v>
      </c>
      <c r="S45" s="33">
        <f t="shared" si="5"/>
        <v>30.648435551981798</v>
      </c>
      <c r="T45" s="34">
        <v>0</v>
      </c>
      <c r="U45" s="48" t="s">
        <v>101</v>
      </c>
      <c r="V45" s="33">
        <v>26.79</v>
      </c>
      <c r="W45" s="33">
        <f t="shared" si="6"/>
        <v>32.453191680000003</v>
      </c>
    </row>
    <row r="46" spans="2:23" x14ac:dyDescent="0.25">
      <c r="B46" s="35" t="s">
        <v>57</v>
      </c>
      <c r="C46" s="24" t="s">
        <v>15</v>
      </c>
      <c r="D46" s="24">
        <v>0.75</v>
      </c>
      <c r="E46" s="25">
        <v>24.04</v>
      </c>
      <c r="F46" s="26">
        <v>2.0027301188410673E-2</v>
      </c>
      <c r="G46" s="26">
        <v>1.4689257762207308E-2</v>
      </c>
      <c r="H46" s="26">
        <v>1.6820486809579371E-2</v>
      </c>
      <c r="I46" s="26">
        <f t="shared" si="0"/>
        <v>5.2420129726457043E-2</v>
      </c>
      <c r="J46" s="26">
        <v>0</v>
      </c>
      <c r="K46" s="25">
        <f t="shared" si="1"/>
        <v>25.300179918624025</v>
      </c>
      <c r="L46" s="26">
        <v>0.04</v>
      </c>
      <c r="M46" s="25">
        <f t="shared" si="2"/>
        <v>26.312187115368985</v>
      </c>
      <c r="N46" s="26">
        <v>0.04</v>
      </c>
      <c r="O46" s="25">
        <f t="shared" si="3"/>
        <v>27.364674599983747</v>
      </c>
      <c r="P46" s="26">
        <v>0.04</v>
      </c>
      <c r="Q46" s="25">
        <f t="shared" si="4"/>
        <v>28.459261583983096</v>
      </c>
      <c r="R46" s="26">
        <v>0.08</v>
      </c>
      <c r="S46" s="25">
        <f t="shared" si="5"/>
        <v>30.648435551981798</v>
      </c>
      <c r="T46" s="26">
        <v>0</v>
      </c>
      <c r="U46" s="46" t="s">
        <v>101</v>
      </c>
      <c r="V46" s="25">
        <v>26.79</v>
      </c>
      <c r="W46" s="25">
        <f t="shared" si="6"/>
        <v>32.453191680000003</v>
      </c>
    </row>
    <row r="47" spans="2:23" x14ac:dyDescent="0.25">
      <c r="B47" s="31" t="s">
        <v>58</v>
      </c>
      <c r="C47" s="32" t="s">
        <v>15</v>
      </c>
      <c r="D47" s="32">
        <v>0.9</v>
      </c>
      <c r="E47" s="33">
        <v>30.180000000000007</v>
      </c>
      <c r="F47" s="34">
        <v>2.0027301188410673E-2</v>
      </c>
      <c r="G47" s="34">
        <v>1.4689257762207308E-2</v>
      </c>
      <c r="H47" s="34">
        <v>1.6820486809579371E-2</v>
      </c>
      <c r="I47" s="34">
        <f t="shared" si="0"/>
        <v>5.2420129726457043E-2</v>
      </c>
      <c r="J47" s="34">
        <v>0</v>
      </c>
      <c r="K47" s="33">
        <f t="shared" si="1"/>
        <v>31.76203951514448</v>
      </c>
      <c r="L47" s="34">
        <v>0.04</v>
      </c>
      <c r="M47" s="33">
        <f t="shared" si="2"/>
        <v>33.032521095750262</v>
      </c>
      <c r="N47" s="34">
        <v>0.04</v>
      </c>
      <c r="O47" s="33">
        <f t="shared" si="3"/>
        <v>34.353821939580271</v>
      </c>
      <c r="P47" s="34">
        <v>0.04</v>
      </c>
      <c r="Q47" s="33">
        <f t="shared" si="4"/>
        <v>35.727974817163485</v>
      </c>
      <c r="R47" s="34">
        <v>0.08</v>
      </c>
      <c r="S47" s="33">
        <f t="shared" si="5"/>
        <v>38.476280572329905</v>
      </c>
      <c r="T47" s="34">
        <v>0</v>
      </c>
      <c r="U47" s="48" t="s">
        <v>103</v>
      </c>
      <c r="V47" s="33">
        <v>30.180000000000007</v>
      </c>
      <c r="W47" s="33">
        <f t="shared" si="6"/>
        <v>38.476280572329905</v>
      </c>
    </row>
    <row r="48" spans="2:23" x14ac:dyDescent="0.25">
      <c r="B48" s="35" t="s">
        <v>59</v>
      </c>
      <c r="C48" s="24" t="s">
        <v>60</v>
      </c>
      <c r="D48" s="24">
        <v>0.5</v>
      </c>
      <c r="E48" s="25">
        <v>32.709999999999994</v>
      </c>
      <c r="F48" s="26">
        <v>2.0027301188410673E-2</v>
      </c>
      <c r="G48" s="26">
        <v>1.4689257762207308E-2</v>
      </c>
      <c r="H48" s="26">
        <v>1.6820486809579371E-2</v>
      </c>
      <c r="I48" s="26">
        <f t="shared" si="0"/>
        <v>5.2420129726457043E-2</v>
      </c>
      <c r="J48" s="26">
        <v>0</v>
      </c>
      <c r="K48" s="25">
        <f t="shared" si="1"/>
        <v>34.424662443352403</v>
      </c>
      <c r="L48" s="26">
        <v>0.04</v>
      </c>
      <c r="M48" s="25">
        <f t="shared" si="2"/>
        <v>35.801648941086498</v>
      </c>
      <c r="N48" s="26">
        <v>0.04</v>
      </c>
      <c r="O48" s="25">
        <f t="shared" si="3"/>
        <v>37.233714898729957</v>
      </c>
      <c r="P48" s="26">
        <v>0.04</v>
      </c>
      <c r="Q48" s="25">
        <f t="shared" si="4"/>
        <v>38.72306349467916</v>
      </c>
      <c r="R48" s="26">
        <v>0.08</v>
      </c>
      <c r="S48" s="25">
        <f t="shared" si="5"/>
        <v>41.701760686577558</v>
      </c>
      <c r="T48" s="26">
        <v>0</v>
      </c>
      <c r="U48" s="46" t="s">
        <v>101</v>
      </c>
      <c r="V48" s="25">
        <v>37.03</v>
      </c>
      <c r="W48" s="25">
        <f t="shared" si="6"/>
        <v>44.857845760000011</v>
      </c>
    </row>
    <row r="49" spans="2:23" x14ac:dyDescent="0.25">
      <c r="B49" s="37" t="s">
        <v>61</v>
      </c>
      <c r="C49" s="28" t="s">
        <v>60</v>
      </c>
      <c r="D49" s="28">
        <v>0.5</v>
      </c>
      <c r="E49" s="29">
        <v>32.709999999999994</v>
      </c>
      <c r="F49" s="30">
        <v>2.0027301188410673E-2</v>
      </c>
      <c r="G49" s="30">
        <v>1.4689257762207308E-2</v>
      </c>
      <c r="H49" s="30">
        <v>1.6820486809579371E-2</v>
      </c>
      <c r="I49" s="30">
        <f t="shared" si="0"/>
        <v>5.2420129726457043E-2</v>
      </c>
      <c r="J49" s="30">
        <v>0</v>
      </c>
      <c r="K49" s="29">
        <f t="shared" si="1"/>
        <v>34.424662443352403</v>
      </c>
      <c r="L49" s="30">
        <v>0.04</v>
      </c>
      <c r="M49" s="29">
        <f t="shared" si="2"/>
        <v>35.801648941086498</v>
      </c>
      <c r="N49" s="30">
        <v>0.04</v>
      </c>
      <c r="O49" s="29">
        <f t="shared" si="3"/>
        <v>37.233714898729957</v>
      </c>
      <c r="P49" s="30">
        <v>0.04</v>
      </c>
      <c r="Q49" s="29">
        <f t="shared" si="4"/>
        <v>38.72306349467916</v>
      </c>
      <c r="R49" s="30">
        <v>0.08</v>
      </c>
      <c r="S49" s="29">
        <f t="shared" si="5"/>
        <v>41.701760686577558</v>
      </c>
      <c r="T49" s="30">
        <v>0</v>
      </c>
      <c r="U49" s="47" t="s">
        <v>101</v>
      </c>
      <c r="V49" s="29">
        <v>37.03</v>
      </c>
      <c r="W49" s="29">
        <f t="shared" si="6"/>
        <v>44.857845760000011</v>
      </c>
    </row>
    <row r="50" spans="2:23" x14ac:dyDescent="0.25">
      <c r="B50" s="37" t="s">
        <v>62</v>
      </c>
      <c r="C50" s="28" t="s">
        <v>60</v>
      </c>
      <c r="D50" s="28">
        <v>0.75</v>
      </c>
      <c r="E50" s="29">
        <v>43.550000000000011</v>
      </c>
      <c r="F50" s="30">
        <v>2.0027301188410673E-2</v>
      </c>
      <c r="G50" s="30">
        <v>1.4689257762207308E-2</v>
      </c>
      <c r="H50" s="30">
        <v>1.6820486809579371E-2</v>
      </c>
      <c r="I50" s="30">
        <f t="shared" si="0"/>
        <v>5.2420129726457043E-2</v>
      </c>
      <c r="J50" s="30">
        <v>0</v>
      </c>
      <c r="K50" s="29">
        <f t="shared" si="1"/>
        <v>45.832896649587219</v>
      </c>
      <c r="L50" s="30">
        <v>0.04</v>
      </c>
      <c r="M50" s="29">
        <f t="shared" si="2"/>
        <v>47.666212515570713</v>
      </c>
      <c r="N50" s="30">
        <v>0.04</v>
      </c>
      <c r="O50" s="29">
        <f t="shared" si="3"/>
        <v>49.572861016193542</v>
      </c>
      <c r="P50" s="30">
        <v>0.04</v>
      </c>
      <c r="Q50" s="29">
        <f t="shared" si="4"/>
        <v>51.555775456841289</v>
      </c>
      <c r="R50" s="30">
        <v>0.08</v>
      </c>
      <c r="S50" s="29">
        <f t="shared" si="5"/>
        <v>55.521604338136775</v>
      </c>
      <c r="T50" s="30">
        <v>0</v>
      </c>
      <c r="U50" s="47" t="s">
        <v>103</v>
      </c>
      <c r="V50" s="29">
        <v>43.550000000000011</v>
      </c>
      <c r="W50" s="29">
        <f t="shared" si="6"/>
        <v>55.521604338136775</v>
      </c>
    </row>
    <row r="51" spans="2:23" x14ac:dyDescent="0.25">
      <c r="B51" s="37" t="s">
        <v>63</v>
      </c>
      <c r="C51" s="28" t="s">
        <v>60</v>
      </c>
      <c r="D51" s="28">
        <v>0.5</v>
      </c>
      <c r="E51" s="29">
        <v>32.709999999999994</v>
      </c>
      <c r="F51" s="30">
        <v>2.0027301188410673E-2</v>
      </c>
      <c r="G51" s="30">
        <v>1.4689257762207308E-2</v>
      </c>
      <c r="H51" s="30">
        <v>1.6820486809579371E-2</v>
      </c>
      <c r="I51" s="30">
        <f t="shared" si="0"/>
        <v>5.2420129726457043E-2</v>
      </c>
      <c r="J51" s="30">
        <v>0</v>
      </c>
      <c r="K51" s="29">
        <f t="shared" si="1"/>
        <v>34.424662443352403</v>
      </c>
      <c r="L51" s="30">
        <v>0.04</v>
      </c>
      <c r="M51" s="29">
        <f t="shared" si="2"/>
        <v>35.801648941086498</v>
      </c>
      <c r="N51" s="30">
        <v>0.04</v>
      </c>
      <c r="O51" s="29">
        <f t="shared" si="3"/>
        <v>37.233714898729957</v>
      </c>
      <c r="P51" s="30">
        <v>0.04</v>
      </c>
      <c r="Q51" s="29">
        <f t="shared" si="4"/>
        <v>38.72306349467916</v>
      </c>
      <c r="R51" s="30">
        <v>0.08</v>
      </c>
      <c r="S51" s="29">
        <f t="shared" si="5"/>
        <v>41.701760686577558</v>
      </c>
      <c r="T51" s="30">
        <v>0</v>
      </c>
      <c r="U51" s="47" t="s">
        <v>101</v>
      </c>
      <c r="V51" s="29">
        <v>37.03</v>
      </c>
      <c r="W51" s="29">
        <f t="shared" si="6"/>
        <v>44.857845760000011</v>
      </c>
    </row>
    <row r="52" spans="2:23" x14ac:dyDescent="0.25">
      <c r="B52" s="37" t="s">
        <v>64</v>
      </c>
      <c r="C52" s="28" t="s">
        <v>60</v>
      </c>
      <c r="D52" s="28">
        <v>0.5</v>
      </c>
      <c r="E52" s="29">
        <v>32.709999999999994</v>
      </c>
      <c r="F52" s="30">
        <v>2.0027301188410673E-2</v>
      </c>
      <c r="G52" s="30">
        <v>1.4689257762207308E-2</v>
      </c>
      <c r="H52" s="30">
        <v>1.6820486809579371E-2</v>
      </c>
      <c r="I52" s="30">
        <f t="shared" si="0"/>
        <v>5.2420129726457043E-2</v>
      </c>
      <c r="J52" s="30">
        <v>0</v>
      </c>
      <c r="K52" s="29">
        <f t="shared" si="1"/>
        <v>34.424662443352403</v>
      </c>
      <c r="L52" s="30">
        <v>0.04</v>
      </c>
      <c r="M52" s="29">
        <f t="shared" si="2"/>
        <v>35.801648941086498</v>
      </c>
      <c r="N52" s="30">
        <v>0.04</v>
      </c>
      <c r="O52" s="29">
        <f t="shared" si="3"/>
        <v>37.233714898729957</v>
      </c>
      <c r="P52" s="30">
        <v>0.04</v>
      </c>
      <c r="Q52" s="29">
        <f t="shared" si="4"/>
        <v>38.72306349467916</v>
      </c>
      <c r="R52" s="30">
        <v>0.08</v>
      </c>
      <c r="S52" s="29">
        <f t="shared" si="5"/>
        <v>41.701760686577558</v>
      </c>
      <c r="T52" s="30">
        <v>0</v>
      </c>
      <c r="U52" s="47" t="s">
        <v>101</v>
      </c>
      <c r="V52" s="29">
        <v>37.03</v>
      </c>
      <c r="W52" s="29">
        <f t="shared" si="6"/>
        <v>44.857845760000011</v>
      </c>
    </row>
    <row r="53" spans="2:23" x14ac:dyDescent="0.25">
      <c r="B53" s="37" t="s">
        <v>65</v>
      </c>
      <c r="C53" s="28" t="s">
        <v>60</v>
      </c>
      <c r="D53" s="28">
        <v>0.5</v>
      </c>
      <c r="E53" s="29">
        <v>32.709999999999994</v>
      </c>
      <c r="F53" s="30">
        <v>2.0027301188410673E-2</v>
      </c>
      <c r="G53" s="30">
        <v>1.4689257762207308E-2</v>
      </c>
      <c r="H53" s="30">
        <v>1.6820486809579371E-2</v>
      </c>
      <c r="I53" s="30">
        <f t="shared" si="0"/>
        <v>5.2420129726457043E-2</v>
      </c>
      <c r="J53" s="30">
        <v>0</v>
      </c>
      <c r="K53" s="29">
        <f t="shared" si="1"/>
        <v>34.424662443352403</v>
      </c>
      <c r="L53" s="30">
        <v>0.04</v>
      </c>
      <c r="M53" s="29">
        <f t="shared" si="2"/>
        <v>35.801648941086498</v>
      </c>
      <c r="N53" s="30">
        <v>0.04</v>
      </c>
      <c r="O53" s="29">
        <f t="shared" si="3"/>
        <v>37.233714898729957</v>
      </c>
      <c r="P53" s="30">
        <v>0.04</v>
      </c>
      <c r="Q53" s="29">
        <f t="shared" si="4"/>
        <v>38.72306349467916</v>
      </c>
      <c r="R53" s="30">
        <v>0.08</v>
      </c>
      <c r="S53" s="29">
        <f t="shared" si="5"/>
        <v>41.701760686577558</v>
      </c>
      <c r="T53" s="30">
        <v>0</v>
      </c>
      <c r="U53" s="47" t="s">
        <v>101</v>
      </c>
      <c r="V53" s="29">
        <v>37.03</v>
      </c>
      <c r="W53" s="29">
        <f t="shared" si="6"/>
        <v>44.857845760000011</v>
      </c>
    </row>
    <row r="54" spans="2:23" x14ac:dyDescent="0.25">
      <c r="B54" s="31" t="s">
        <v>66</v>
      </c>
      <c r="C54" s="32" t="s">
        <v>60</v>
      </c>
      <c r="D54" s="32">
        <v>0.5</v>
      </c>
      <c r="E54" s="33">
        <v>32.709999999999994</v>
      </c>
      <c r="F54" s="34">
        <v>2.0027301188410673E-2</v>
      </c>
      <c r="G54" s="34">
        <v>1.4689257762207308E-2</v>
      </c>
      <c r="H54" s="34">
        <v>1.6820486809579371E-2</v>
      </c>
      <c r="I54" s="34">
        <f t="shared" si="0"/>
        <v>5.2420129726457043E-2</v>
      </c>
      <c r="J54" s="34">
        <v>0</v>
      </c>
      <c r="K54" s="33">
        <f t="shared" si="1"/>
        <v>34.424662443352403</v>
      </c>
      <c r="L54" s="34">
        <v>0.04</v>
      </c>
      <c r="M54" s="33">
        <f t="shared" si="2"/>
        <v>35.801648941086498</v>
      </c>
      <c r="N54" s="34">
        <v>0.04</v>
      </c>
      <c r="O54" s="33">
        <f t="shared" si="3"/>
        <v>37.233714898729957</v>
      </c>
      <c r="P54" s="34">
        <v>0.04</v>
      </c>
      <c r="Q54" s="33">
        <f t="shared" si="4"/>
        <v>38.72306349467916</v>
      </c>
      <c r="R54" s="34">
        <v>0.08</v>
      </c>
      <c r="S54" s="33">
        <f t="shared" si="5"/>
        <v>41.701760686577558</v>
      </c>
      <c r="T54" s="34">
        <v>0</v>
      </c>
      <c r="U54" s="48" t="s">
        <v>101</v>
      </c>
      <c r="V54" s="33">
        <v>37.03</v>
      </c>
      <c r="W54" s="33">
        <f t="shared" si="6"/>
        <v>44.857845760000011</v>
      </c>
    </row>
    <row r="55" spans="2:23" x14ac:dyDescent="0.25">
      <c r="B55" s="35" t="s">
        <v>67</v>
      </c>
      <c r="C55" s="24" t="s">
        <v>68</v>
      </c>
      <c r="D55" s="24">
        <v>0.5</v>
      </c>
      <c r="E55" s="25">
        <v>30.270000000000003</v>
      </c>
      <c r="F55" s="26">
        <v>2.0027301188410673E-2</v>
      </c>
      <c r="G55" s="26">
        <v>1.4689257762207308E-2</v>
      </c>
      <c r="H55" s="26">
        <v>1.6820486809579371E-2</v>
      </c>
      <c r="I55" s="26">
        <f t="shared" si="0"/>
        <v>5.2420129726457043E-2</v>
      </c>
      <c r="J55" s="26">
        <v>9.5000000000000001E-2</v>
      </c>
      <c r="K55" s="25">
        <f t="shared" si="1"/>
        <v>34.883149272867747</v>
      </c>
      <c r="L55" s="26">
        <v>0.04</v>
      </c>
      <c r="M55" s="25">
        <f t="shared" si="2"/>
        <v>36.278475243782459</v>
      </c>
      <c r="N55" s="26">
        <v>0.04</v>
      </c>
      <c r="O55" s="25">
        <f t="shared" si="3"/>
        <v>37.729614253533761</v>
      </c>
      <c r="P55" s="26">
        <v>0.04</v>
      </c>
      <c r="Q55" s="25">
        <f t="shared" si="4"/>
        <v>39.238798823675111</v>
      </c>
      <c r="R55" s="26">
        <v>0.08</v>
      </c>
      <c r="S55" s="25">
        <f t="shared" si="5"/>
        <v>42.257167963957819</v>
      </c>
      <c r="T55" s="26">
        <v>0</v>
      </c>
      <c r="U55" s="46" t="s">
        <v>103</v>
      </c>
      <c r="V55" s="25">
        <v>30.270000000000003</v>
      </c>
      <c r="W55" s="25">
        <f t="shared" si="6"/>
        <v>42.257167963957819</v>
      </c>
    </row>
    <row r="56" spans="2:23" x14ac:dyDescent="0.25">
      <c r="B56" s="37" t="s">
        <v>69</v>
      </c>
      <c r="C56" s="28" t="s">
        <v>70</v>
      </c>
      <c r="D56" s="28">
        <v>0.75</v>
      </c>
      <c r="E56" s="29">
        <v>61.56</v>
      </c>
      <c r="F56" s="30">
        <v>2.0027301188410673E-2</v>
      </c>
      <c r="G56" s="30">
        <v>1.4689257762207308E-2</v>
      </c>
      <c r="H56" s="30">
        <v>1.6820486809579371E-2</v>
      </c>
      <c r="I56" s="30">
        <f t="shared" si="0"/>
        <v>5.2420129726457043E-2</v>
      </c>
      <c r="J56" s="30">
        <v>9.5000000000000001E-2</v>
      </c>
      <c r="K56" s="29">
        <f t="shared" si="1"/>
        <v>70.94174658862697</v>
      </c>
      <c r="L56" s="30">
        <v>0.04</v>
      </c>
      <c r="M56" s="29">
        <f t="shared" si="2"/>
        <v>73.779416452172057</v>
      </c>
      <c r="N56" s="30">
        <v>0.04</v>
      </c>
      <c r="O56" s="29">
        <f t="shared" si="3"/>
        <v>76.730593110258937</v>
      </c>
      <c r="P56" s="30">
        <v>0.04</v>
      </c>
      <c r="Q56" s="29">
        <f t="shared" si="4"/>
        <v>79.799816834669301</v>
      </c>
      <c r="R56" s="30">
        <v>0.08</v>
      </c>
      <c r="S56" s="29">
        <f t="shared" si="5"/>
        <v>85.938264283490014</v>
      </c>
      <c r="T56" s="30">
        <v>0</v>
      </c>
      <c r="U56" s="47" t="s">
        <v>103</v>
      </c>
      <c r="V56" s="29">
        <v>61.56</v>
      </c>
      <c r="W56" s="29">
        <f t="shared" si="6"/>
        <v>85.938264283490014</v>
      </c>
    </row>
    <row r="57" spans="2:23" x14ac:dyDescent="0.25">
      <c r="B57" s="37" t="s">
        <v>71</v>
      </c>
      <c r="C57" s="28" t="s">
        <v>70</v>
      </c>
      <c r="D57" s="28">
        <v>0.5</v>
      </c>
      <c r="E57" s="29">
        <v>51.28</v>
      </c>
      <c r="F57" s="30">
        <v>2.0027301188410673E-2</v>
      </c>
      <c r="G57" s="30">
        <v>1.4689257762207308E-2</v>
      </c>
      <c r="H57" s="30">
        <v>1.6820486809579371E-2</v>
      </c>
      <c r="I57" s="30">
        <f t="shared" si="0"/>
        <v>5.2420129726457043E-2</v>
      </c>
      <c r="J57" s="30">
        <v>9.5000000000000001E-2</v>
      </c>
      <c r="K57" s="29">
        <f t="shared" si="1"/>
        <v>59.095074156348133</v>
      </c>
      <c r="L57" s="30">
        <v>0.04</v>
      </c>
      <c r="M57" s="29">
        <f t="shared" si="2"/>
        <v>61.458877122602061</v>
      </c>
      <c r="N57" s="30">
        <v>0.04</v>
      </c>
      <c r="O57" s="29">
        <f t="shared" si="3"/>
        <v>63.917232207506146</v>
      </c>
      <c r="P57" s="30">
        <v>0.04</v>
      </c>
      <c r="Q57" s="29">
        <f t="shared" si="4"/>
        <v>66.473921495806394</v>
      </c>
      <c r="R57" s="30">
        <v>0.08</v>
      </c>
      <c r="S57" s="29">
        <f t="shared" si="5"/>
        <v>71.58730007240689</v>
      </c>
      <c r="T57" s="30">
        <v>0</v>
      </c>
      <c r="U57" s="47" t="s">
        <v>103</v>
      </c>
      <c r="V57" s="29">
        <v>51.28</v>
      </c>
      <c r="W57" s="29">
        <f t="shared" si="6"/>
        <v>71.58730007240689</v>
      </c>
    </row>
    <row r="58" spans="2:23" x14ac:dyDescent="0.25">
      <c r="B58" s="31" t="s">
        <v>72</v>
      </c>
      <c r="C58" s="32" t="s">
        <v>70</v>
      </c>
      <c r="D58" s="32">
        <v>0.5</v>
      </c>
      <c r="E58" s="33">
        <v>51.28</v>
      </c>
      <c r="F58" s="34">
        <v>2.0027301188410673E-2</v>
      </c>
      <c r="G58" s="34">
        <v>1.4689257762207308E-2</v>
      </c>
      <c r="H58" s="34">
        <v>1.6820486809579371E-2</v>
      </c>
      <c r="I58" s="34">
        <f t="shared" si="0"/>
        <v>5.2420129726457043E-2</v>
      </c>
      <c r="J58" s="34">
        <v>9.5000000000000001E-2</v>
      </c>
      <c r="K58" s="33">
        <f t="shared" si="1"/>
        <v>59.095074156348133</v>
      </c>
      <c r="L58" s="34">
        <v>0.04</v>
      </c>
      <c r="M58" s="33">
        <f t="shared" si="2"/>
        <v>61.458877122602061</v>
      </c>
      <c r="N58" s="34">
        <v>0.04</v>
      </c>
      <c r="O58" s="33">
        <f t="shared" si="3"/>
        <v>63.917232207506146</v>
      </c>
      <c r="P58" s="34">
        <v>0.04</v>
      </c>
      <c r="Q58" s="33">
        <f t="shared" si="4"/>
        <v>66.473921495806394</v>
      </c>
      <c r="R58" s="34">
        <v>0.08</v>
      </c>
      <c r="S58" s="33">
        <f t="shared" si="5"/>
        <v>71.58730007240689</v>
      </c>
      <c r="T58" s="34">
        <v>0</v>
      </c>
      <c r="U58" s="48" t="s">
        <v>103</v>
      </c>
      <c r="V58" s="33">
        <v>51.28</v>
      </c>
      <c r="W58" s="33">
        <f t="shared" si="6"/>
        <v>71.58730007240689</v>
      </c>
    </row>
    <row r="59" spans="2:23" x14ac:dyDescent="0.25">
      <c r="B59" s="37" t="s">
        <v>73</v>
      </c>
      <c r="C59" s="28" t="s">
        <v>74</v>
      </c>
      <c r="D59" s="28">
        <v>0.5</v>
      </c>
      <c r="E59" s="29">
        <v>43.649999999999991</v>
      </c>
      <c r="F59" s="30">
        <v>2.0027301188410673E-2</v>
      </c>
      <c r="G59" s="30">
        <v>1.4689257762207308E-2</v>
      </c>
      <c r="H59" s="30">
        <v>1.6820486809579371E-2</v>
      </c>
      <c r="I59" s="30">
        <f t="shared" si="0"/>
        <v>5.2420129726457043E-2</v>
      </c>
      <c r="J59" s="30">
        <v>9.5000000000000001E-2</v>
      </c>
      <c r="K59" s="29">
        <f t="shared" si="1"/>
        <v>50.302261835503032</v>
      </c>
      <c r="L59" s="30">
        <v>0.04</v>
      </c>
      <c r="M59" s="29">
        <f t="shared" si="2"/>
        <v>52.314352308923155</v>
      </c>
      <c r="N59" s="30">
        <v>0.04</v>
      </c>
      <c r="O59" s="29">
        <f t="shared" si="3"/>
        <v>54.406926401280082</v>
      </c>
      <c r="P59" s="30">
        <v>0.04</v>
      </c>
      <c r="Q59" s="29">
        <f t="shared" si="4"/>
        <v>56.583203457331287</v>
      </c>
      <c r="R59" s="30">
        <v>0.08</v>
      </c>
      <c r="S59" s="29">
        <f t="shared" si="5"/>
        <v>60.935757569433697</v>
      </c>
      <c r="T59" s="30">
        <v>0</v>
      </c>
      <c r="U59" s="47" t="s">
        <v>103</v>
      </c>
      <c r="V59" s="29">
        <v>43.649999999999991</v>
      </c>
      <c r="W59" s="29">
        <f t="shared" si="6"/>
        <v>60.935757569433697</v>
      </c>
    </row>
    <row r="60" spans="2:23" x14ac:dyDescent="0.25">
      <c r="B60" s="37" t="s">
        <v>75</v>
      </c>
      <c r="C60" s="28" t="s">
        <v>60</v>
      </c>
      <c r="D60" s="28">
        <v>0.5</v>
      </c>
      <c r="E60" s="29">
        <v>32.709999999999994</v>
      </c>
      <c r="F60" s="30">
        <v>2.0027301188410673E-2</v>
      </c>
      <c r="G60" s="30">
        <v>1.4689257762207308E-2</v>
      </c>
      <c r="H60" s="30">
        <v>1.6820486809579371E-2</v>
      </c>
      <c r="I60" s="30">
        <f t="shared" si="0"/>
        <v>5.2420129726457043E-2</v>
      </c>
      <c r="J60" s="30">
        <v>9.5000000000000001E-2</v>
      </c>
      <c r="K60" s="29">
        <f t="shared" si="1"/>
        <v>37.695005375470885</v>
      </c>
      <c r="L60" s="30">
        <v>0.04</v>
      </c>
      <c r="M60" s="29">
        <f t="shared" si="2"/>
        <v>39.202805590489724</v>
      </c>
      <c r="N60" s="30">
        <v>0.04</v>
      </c>
      <c r="O60" s="29">
        <f t="shared" si="3"/>
        <v>40.770917814109318</v>
      </c>
      <c r="P60" s="30">
        <v>0.04</v>
      </c>
      <c r="Q60" s="29">
        <f t="shared" si="4"/>
        <v>42.401754526673692</v>
      </c>
      <c r="R60" s="30">
        <v>0.08</v>
      </c>
      <c r="S60" s="29">
        <f t="shared" si="5"/>
        <v>45.66342795180244</v>
      </c>
      <c r="T60" s="30">
        <v>0</v>
      </c>
      <c r="U60" s="47" t="s">
        <v>103</v>
      </c>
      <c r="V60" s="29">
        <v>32.709999999999994</v>
      </c>
      <c r="W60" s="29">
        <f t="shared" si="6"/>
        <v>45.66342795180244</v>
      </c>
    </row>
    <row r="61" spans="2:23" x14ac:dyDescent="0.25">
      <c r="B61" s="35" t="s">
        <v>76</v>
      </c>
      <c r="C61" s="24" t="s">
        <v>15</v>
      </c>
      <c r="D61" s="24">
        <v>0.5</v>
      </c>
      <c r="E61" s="25">
        <v>18.920000000000002</v>
      </c>
      <c r="F61" s="26">
        <v>2.0027301188410673E-2</v>
      </c>
      <c r="G61" s="26">
        <v>1.4689257762207308E-2</v>
      </c>
      <c r="H61" s="26">
        <v>1.6820486809579371E-2</v>
      </c>
      <c r="I61" s="26">
        <f t="shared" si="0"/>
        <v>5.2420129726457043E-2</v>
      </c>
      <c r="J61" s="26">
        <v>0</v>
      </c>
      <c r="K61" s="25">
        <f t="shared" si="1"/>
        <v>19.911788854424568</v>
      </c>
      <c r="L61" s="26">
        <v>0.04</v>
      </c>
      <c r="M61" s="25">
        <f t="shared" si="2"/>
        <v>20.70826040860155</v>
      </c>
      <c r="N61" s="26">
        <v>0.04</v>
      </c>
      <c r="O61" s="25">
        <f t="shared" si="3"/>
        <v>21.536590824945613</v>
      </c>
      <c r="P61" s="26">
        <v>0.04</v>
      </c>
      <c r="Q61" s="25">
        <f t="shared" si="4"/>
        <v>22.398054457943438</v>
      </c>
      <c r="R61" s="26">
        <v>0.08</v>
      </c>
      <c r="S61" s="25">
        <f t="shared" si="5"/>
        <v>24.120981723939089</v>
      </c>
      <c r="T61" s="26">
        <v>0</v>
      </c>
      <c r="U61" s="46" t="s">
        <v>103</v>
      </c>
      <c r="V61" s="25">
        <v>18.920000000000002</v>
      </c>
      <c r="W61" s="25">
        <f t="shared" si="6"/>
        <v>24.120981723939089</v>
      </c>
    </row>
    <row r="62" spans="2:23" x14ac:dyDescent="0.25">
      <c r="B62" s="31" t="s">
        <v>77</v>
      </c>
      <c r="C62" s="32" t="s">
        <v>15</v>
      </c>
      <c r="D62" s="32">
        <v>0.75</v>
      </c>
      <c r="E62" s="33">
        <v>24.04</v>
      </c>
      <c r="F62" s="34">
        <v>2.0027301188410673E-2</v>
      </c>
      <c r="G62" s="34">
        <v>1.4689257762207308E-2</v>
      </c>
      <c r="H62" s="34">
        <v>1.6820486809579371E-2</v>
      </c>
      <c r="I62" s="34">
        <f t="shared" si="0"/>
        <v>5.2420129726457043E-2</v>
      </c>
      <c r="J62" s="34">
        <v>0</v>
      </c>
      <c r="K62" s="33">
        <f t="shared" si="1"/>
        <v>25.300179918624025</v>
      </c>
      <c r="L62" s="34">
        <v>0.04</v>
      </c>
      <c r="M62" s="33">
        <f t="shared" si="2"/>
        <v>26.312187115368985</v>
      </c>
      <c r="N62" s="34">
        <v>0.04</v>
      </c>
      <c r="O62" s="33">
        <f t="shared" si="3"/>
        <v>27.364674599983747</v>
      </c>
      <c r="P62" s="34">
        <v>0.04</v>
      </c>
      <c r="Q62" s="33">
        <f t="shared" si="4"/>
        <v>28.459261583983096</v>
      </c>
      <c r="R62" s="34">
        <v>0.08</v>
      </c>
      <c r="S62" s="33">
        <f t="shared" si="5"/>
        <v>30.648435551981798</v>
      </c>
      <c r="T62" s="34">
        <v>0</v>
      </c>
      <c r="U62" s="48" t="s">
        <v>103</v>
      </c>
      <c r="V62" s="33">
        <v>24.04</v>
      </c>
      <c r="W62" s="33">
        <f t="shared" si="6"/>
        <v>30.648435551981798</v>
      </c>
    </row>
    <row r="63" spans="2:23" x14ac:dyDescent="0.25">
      <c r="B63" s="38" t="s">
        <v>78</v>
      </c>
      <c r="C63" s="39" t="s">
        <v>79</v>
      </c>
      <c r="D63" s="32">
        <v>0.75</v>
      </c>
      <c r="E63" s="40">
        <v>45.650000000000006</v>
      </c>
      <c r="F63" s="41">
        <v>2.0027301188410673E-2</v>
      </c>
      <c r="G63" s="41">
        <v>1.4689257762207308E-2</v>
      </c>
      <c r="H63" s="41">
        <v>1.6820486809579371E-2</v>
      </c>
      <c r="I63" s="41">
        <f t="shared" si="0"/>
        <v>5.2420129726457043E-2</v>
      </c>
      <c r="J63" s="41">
        <v>9.5000000000000001E-2</v>
      </c>
      <c r="K63" s="40">
        <f t="shared" si="1"/>
        <v>52.607061919603986</v>
      </c>
      <c r="L63" s="41">
        <v>0.04</v>
      </c>
      <c r="M63" s="40">
        <f t="shared" si="2"/>
        <v>54.711344396388149</v>
      </c>
      <c r="N63" s="41">
        <v>0.04</v>
      </c>
      <c r="O63" s="40">
        <f t="shared" si="3"/>
        <v>56.899798172243678</v>
      </c>
      <c r="P63" s="41">
        <v>0.04</v>
      </c>
      <c r="Q63" s="40">
        <f t="shared" si="4"/>
        <v>59.17579009913343</v>
      </c>
      <c r="R63" s="41">
        <v>0.08</v>
      </c>
      <c r="S63" s="40">
        <f t="shared" si="5"/>
        <v>63.727773952912926</v>
      </c>
      <c r="T63" s="41">
        <v>0</v>
      </c>
      <c r="U63" s="49" t="s">
        <v>103</v>
      </c>
      <c r="V63" s="40">
        <v>45.650000000000006</v>
      </c>
      <c r="W63" s="40">
        <f t="shared" si="6"/>
        <v>63.727773952912926</v>
      </c>
    </row>
    <row r="64" spans="2:23" x14ac:dyDescent="0.25">
      <c r="B64" s="27" t="s">
        <v>113</v>
      </c>
      <c r="C64" s="24" t="s">
        <v>114</v>
      </c>
      <c r="D64" s="24">
        <v>0.5</v>
      </c>
      <c r="E64" s="25">
        <v>12.99</v>
      </c>
      <c r="F64" s="26">
        <v>2.0027301188410673E-2</v>
      </c>
      <c r="G64" s="26">
        <v>1.4689257762207308E-2</v>
      </c>
      <c r="H64" s="26">
        <v>1.6820486809579371E-2</v>
      </c>
      <c r="I64" s="26">
        <f t="shared" si="0"/>
        <v>5.2420129726457043E-2</v>
      </c>
      <c r="J64" s="26">
        <v>9.5000000000000001E-2</v>
      </c>
      <c r="K64" s="25">
        <f t="shared" si="1"/>
        <v>14.969676546235613</v>
      </c>
      <c r="L64" s="26">
        <v>0.04</v>
      </c>
      <c r="M64" s="25">
        <f t="shared" si="2"/>
        <v>15.568463608085038</v>
      </c>
      <c r="N64" s="26">
        <v>0.04</v>
      </c>
      <c r="O64" s="25">
        <f t="shared" si="3"/>
        <v>16.19120215240844</v>
      </c>
      <c r="P64" s="26">
        <v>0.04</v>
      </c>
      <c r="Q64" s="25">
        <f t="shared" si="4"/>
        <v>16.838850238504779</v>
      </c>
      <c r="R64" s="26">
        <v>0.08</v>
      </c>
      <c r="S64" s="25">
        <f t="shared" si="5"/>
        <v>18.134146410697454</v>
      </c>
      <c r="T64" s="26">
        <v>0</v>
      </c>
      <c r="U64" s="46" t="s">
        <v>103</v>
      </c>
      <c r="V64" s="25">
        <v>12.99</v>
      </c>
      <c r="W64" s="25">
        <f t="shared" si="6"/>
        <v>18.134146410697454</v>
      </c>
    </row>
    <row r="65" spans="2:23" x14ac:dyDescent="0.25">
      <c r="B65" s="36" t="s">
        <v>115</v>
      </c>
      <c r="C65" s="32" t="s">
        <v>114</v>
      </c>
      <c r="D65" s="32">
        <v>0.75</v>
      </c>
      <c r="E65" s="33">
        <v>14.39</v>
      </c>
      <c r="F65" s="34">
        <v>2.0027301188410673E-2</v>
      </c>
      <c r="G65" s="34">
        <v>1.4689257762207308E-2</v>
      </c>
      <c r="H65" s="34">
        <v>1.6820486809579371E-2</v>
      </c>
      <c r="I65" s="34">
        <f t="shared" si="0"/>
        <v>5.2420129726457043E-2</v>
      </c>
      <c r="J65" s="34">
        <v>9.5000000000000001E-2</v>
      </c>
      <c r="K65" s="33">
        <f t="shared" si="1"/>
        <v>16.583036605106273</v>
      </c>
      <c r="L65" s="34">
        <v>0.04</v>
      </c>
      <c r="M65" s="33">
        <f t="shared" si="2"/>
        <v>17.246358069310524</v>
      </c>
      <c r="N65" s="34">
        <v>0.04</v>
      </c>
      <c r="O65" s="33">
        <f t="shared" si="3"/>
        <v>17.936212392082947</v>
      </c>
      <c r="P65" s="34">
        <v>0.04</v>
      </c>
      <c r="Q65" s="33">
        <f t="shared" si="4"/>
        <v>18.653660887766264</v>
      </c>
      <c r="R65" s="34">
        <v>0.08</v>
      </c>
      <c r="S65" s="33">
        <f t="shared" si="5"/>
        <v>20.088557879132903</v>
      </c>
      <c r="T65" s="34">
        <v>0</v>
      </c>
      <c r="U65" s="48" t="s">
        <v>103</v>
      </c>
      <c r="V65" s="33">
        <v>14.39</v>
      </c>
      <c r="W65" s="33">
        <f t="shared" si="6"/>
        <v>20.088557879132903</v>
      </c>
    </row>
    <row r="66" spans="2:23" x14ac:dyDescent="0.25">
      <c r="B66" s="28" t="s">
        <v>109</v>
      </c>
      <c r="C66"/>
      <c r="D66"/>
      <c r="E66"/>
      <c r="F66"/>
      <c r="G66"/>
      <c r="H66"/>
      <c r="I66"/>
      <c r="J66"/>
      <c r="K66"/>
      <c r="L66"/>
      <c r="M66"/>
      <c r="N66"/>
      <c r="O66"/>
      <c r="P66"/>
      <c r="Q66"/>
      <c r="R66"/>
      <c r="S66"/>
      <c r="T66"/>
      <c r="U66"/>
      <c r="V66"/>
      <c r="W66"/>
    </row>
    <row r="67" spans="2:23" x14ac:dyDescent="0.25">
      <c r="B67"/>
      <c r="C67"/>
      <c r="D67"/>
      <c r="E67"/>
      <c r="F67"/>
      <c r="G67"/>
      <c r="H67"/>
      <c r="I67"/>
      <c r="J67"/>
      <c r="K67"/>
      <c r="L67"/>
      <c r="M67"/>
      <c r="N67"/>
      <c r="O67"/>
      <c r="P67"/>
      <c r="Q67"/>
      <c r="R67"/>
      <c r="S67"/>
      <c r="T67"/>
      <c r="U67"/>
      <c r="V67"/>
      <c r="W67"/>
    </row>
    <row r="68" spans="2:23" x14ac:dyDescent="0.25">
      <c r="B68"/>
      <c r="C68"/>
      <c r="D68"/>
      <c r="E68"/>
      <c r="F68"/>
      <c r="G68"/>
      <c r="H68"/>
      <c r="I68"/>
      <c r="J68"/>
      <c r="K68"/>
      <c r="L68"/>
      <c r="M68"/>
      <c r="N68"/>
      <c r="O68"/>
      <c r="P68"/>
      <c r="Q68"/>
      <c r="R68"/>
      <c r="S68"/>
      <c r="T68"/>
      <c r="U68"/>
      <c r="V68"/>
      <c r="W68"/>
    </row>
    <row r="69" spans="2:23" x14ac:dyDescent="0.25">
      <c r="B69"/>
      <c r="C69"/>
      <c r="D69"/>
      <c r="E69"/>
      <c r="F69"/>
      <c r="G69"/>
      <c r="H69"/>
      <c r="I69"/>
      <c r="J69"/>
      <c r="K69"/>
      <c r="L69"/>
      <c r="M69"/>
      <c r="N69"/>
      <c r="O69"/>
      <c r="P69"/>
      <c r="Q69"/>
      <c r="R69"/>
      <c r="S69"/>
      <c r="T69"/>
      <c r="U69"/>
      <c r="V69"/>
      <c r="W69"/>
    </row>
    <row r="70" spans="2:23" x14ac:dyDescent="0.25">
      <c r="B70"/>
      <c r="C70"/>
      <c r="D70"/>
      <c r="E70"/>
      <c r="F70"/>
      <c r="G70"/>
      <c r="H70"/>
      <c r="I70"/>
      <c r="J70"/>
      <c r="K70"/>
      <c r="L70"/>
      <c r="M70"/>
      <c r="N70"/>
      <c r="O70"/>
      <c r="P70"/>
      <c r="Q70"/>
      <c r="R70"/>
      <c r="S70"/>
      <c r="T70"/>
      <c r="U70"/>
      <c r="V70"/>
      <c r="W70"/>
    </row>
    <row r="71" spans="2:23" x14ac:dyDescent="0.25">
      <c r="B71"/>
      <c r="C71"/>
      <c r="D71"/>
      <c r="E71"/>
      <c r="F71"/>
      <c r="G71"/>
      <c r="H71"/>
      <c r="I71"/>
      <c r="J71"/>
      <c r="K71"/>
      <c r="L71"/>
      <c r="M71"/>
      <c r="N71"/>
      <c r="O71"/>
      <c r="P71"/>
      <c r="Q71"/>
      <c r="R71"/>
      <c r="S71"/>
      <c r="T71"/>
      <c r="U71"/>
      <c r="V71"/>
      <c r="W71"/>
    </row>
    <row r="72" spans="2:23" x14ac:dyDescent="0.25">
      <c r="B72"/>
      <c r="C72"/>
      <c r="D72"/>
      <c r="E72"/>
      <c r="F72"/>
      <c r="G72"/>
      <c r="H72"/>
      <c r="I72"/>
      <c r="J72"/>
      <c r="K72"/>
      <c r="L72"/>
      <c r="M72"/>
      <c r="N72"/>
      <c r="O72"/>
      <c r="P72"/>
      <c r="Q72"/>
      <c r="R72"/>
      <c r="S72"/>
      <c r="T72"/>
      <c r="U72"/>
      <c r="V72"/>
      <c r="W72"/>
    </row>
    <row r="73" spans="2:23" x14ac:dyDescent="0.25">
      <c r="B73"/>
      <c r="C73"/>
      <c r="D73"/>
      <c r="E73"/>
      <c r="F73"/>
      <c r="G73"/>
      <c r="H73"/>
      <c r="I73"/>
      <c r="J73"/>
      <c r="K73"/>
      <c r="L73"/>
      <c r="M73"/>
      <c r="N73"/>
      <c r="O73"/>
      <c r="P73"/>
      <c r="Q73"/>
      <c r="R73"/>
      <c r="S73"/>
      <c r="T73"/>
      <c r="U73"/>
      <c r="V73"/>
      <c r="W73"/>
    </row>
    <row r="74" spans="2:23" x14ac:dyDescent="0.25">
      <c r="B74"/>
      <c r="C74"/>
      <c r="D74"/>
      <c r="E74"/>
      <c r="F74"/>
      <c r="G74"/>
      <c r="H74"/>
      <c r="I74"/>
      <c r="J74"/>
      <c r="K74"/>
      <c r="L74"/>
      <c r="M74"/>
      <c r="N74"/>
      <c r="O74"/>
      <c r="P74"/>
      <c r="Q74"/>
      <c r="R74"/>
      <c r="S74"/>
      <c r="T74"/>
      <c r="U74"/>
      <c r="V74"/>
      <c r="W74"/>
    </row>
    <row r="75" spans="2:23" x14ac:dyDescent="0.25">
      <c r="B75"/>
      <c r="C75"/>
      <c r="D75"/>
      <c r="E75"/>
      <c r="F75"/>
      <c r="G75"/>
      <c r="H75"/>
      <c r="I75"/>
      <c r="J75"/>
      <c r="K75"/>
      <c r="L75"/>
      <c r="M75"/>
      <c r="N75"/>
      <c r="O75"/>
      <c r="P75"/>
      <c r="Q75"/>
      <c r="R75"/>
      <c r="S75"/>
      <c r="T75"/>
      <c r="U75"/>
      <c r="V75"/>
      <c r="W75"/>
    </row>
    <row r="76" spans="2:23" x14ac:dyDescent="0.25">
      <c r="B76"/>
      <c r="C76"/>
      <c r="D76"/>
      <c r="E76"/>
      <c r="F76"/>
      <c r="G76"/>
      <c r="H76"/>
      <c r="I76"/>
      <c r="J76"/>
      <c r="K76"/>
      <c r="L76"/>
      <c r="M76"/>
      <c r="N76"/>
      <c r="O76"/>
      <c r="P76"/>
      <c r="Q76"/>
      <c r="R76"/>
      <c r="S76"/>
      <c r="T76"/>
      <c r="U76"/>
      <c r="V76"/>
      <c r="W76"/>
    </row>
    <row r="77" spans="2:23" x14ac:dyDescent="0.25">
      <c r="B77"/>
      <c r="C77"/>
      <c r="D77"/>
      <c r="E77"/>
      <c r="F77"/>
      <c r="G77"/>
      <c r="H77"/>
      <c r="I77"/>
      <c r="J77"/>
      <c r="K77"/>
      <c r="L77"/>
      <c r="M77"/>
      <c r="N77"/>
      <c r="O77"/>
      <c r="P77"/>
      <c r="Q77"/>
      <c r="R77"/>
      <c r="S77"/>
      <c r="T77"/>
      <c r="U77"/>
      <c r="V77"/>
      <c r="W77"/>
    </row>
    <row r="78" spans="2:23" x14ac:dyDescent="0.25">
      <c r="B78"/>
      <c r="C78"/>
      <c r="D78"/>
      <c r="E78"/>
      <c r="F78"/>
      <c r="G78"/>
      <c r="H78"/>
      <c r="I78"/>
      <c r="J78"/>
      <c r="K78"/>
      <c r="L78"/>
      <c r="M78"/>
      <c r="N78"/>
      <c r="O78"/>
      <c r="P78"/>
      <c r="Q78"/>
      <c r="R78"/>
      <c r="S78"/>
      <c r="T78"/>
      <c r="U78"/>
      <c r="V78"/>
      <c r="W78"/>
    </row>
    <row r="79" spans="2:23" x14ac:dyDescent="0.25">
      <c r="B79"/>
      <c r="C79"/>
      <c r="D79"/>
      <c r="E79"/>
      <c r="F79"/>
      <c r="G79"/>
      <c r="H79"/>
      <c r="I79"/>
      <c r="J79"/>
      <c r="K79"/>
      <c r="L79"/>
      <c r="M79"/>
      <c r="N79"/>
      <c r="O79"/>
      <c r="P79"/>
      <c r="Q79"/>
      <c r="R79"/>
      <c r="S79"/>
      <c r="T79"/>
      <c r="U79"/>
      <c r="V79"/>
      <c r="W79"/>
    </row>
    <row r="80" spans="2:23" x14ac:dyDescent="0.25">
      <c r="B80"/>
      <c r="C80"/>
      <c r="D80"/>
      <c r="E80"/>
      <c r="F80"/>
      <c r="G80"/>
      <c r="H80"/>
      <c r="I80"/>
      <c r="J80"/>
      <c r="K80"/>
      <c r="L80"/>
      <c r="M80"/>
      <c r="N80"/>
      <c r="O80"/>
      <c r="P80"/>
      <c r="Q80"/>
      <c r="R80"/>
      <c r="S80"/>
      <c r="T80"/>
      <c r="U80"/>
      <c r="V80"/>
      <c r="W80"/>
    </row>
    <row r="81" customFormat="1" x14ac:dyDescent="0.25"/>
    <row r="82" customFormat="1" x14ac:dyDescent="0.25"/>
    <row r="83" customFormat="1" x14ac:dyDescent="0.25"/>
  </sheetData>
  <sheetProtection algorithmName="SHA-512" hashValue="c2lHJt7rApyJrR6lwD4oB8aumvZ2tXiqfGrb90OAE/HFZWBK38iZdEqB2LZUSVXt3POcT+c2wO5foKKnqU0xJg==" saltValue="iJ5sTODO/nJr8DnXzhAUr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A38D-B8C3-4E53-99FD-EEEE8EE618C4}">
  <sheetPr>
    <tabColor theme="4" tint="0.59999389629810485"/>
  </sheetPr>
  <dimension ref="B1:W83"/>
  <sheetViews>
    <sheetView zoomScaleNormal="100" workbookViewId="0">
      <selection activeCell="C29" sqref="C29"/>
    </sheetView>
  </sheetViews>
  <sheetFormatPr defaultRowHeight="15" x14ac:dyDescent="0.25"/>
  <cols>
    <col min="2" max="2" width="46.85546875" style="11" bestFit="1" customWidth="1"/>
    <col min="3" max="3" width="46.5703125" style="11" bestFit="1" customWidth="1"/>
    <col min="4" max="4" width="8" style="11" bestFit="1" customWidth="1"/>
    <col min="5" max="17" width="11.140625" style="11" customWidth="1"/>
    <col min="18" max="18" width="12.28515625" style="11" customWidth="1"/>
    <col min="19" max="21" width="11.140625" style="11" customWidth="1"/>
    <col min="22" max="22" width="12.7109375" style="11" customWidth="1"/>
    <col min="23" max="23" width="11.140625" style="11" customWidth="1"/>
    <col min="24" max="31" width="11.140625" customWidth="1"/>
  </cols>
  <sheetData>
    <row r="1" spans="2:23" ht="18.75" x14ac:dyDescent="0.3">
      <c r="B1" s="50"/>
    </row>
    <row r="2" spans="2:23" x14ac:dyDescent="0.25">
      <c r="C2"/>
      <c r="D2"/>
      <c r="E2"/>
      <c r="F2" s="17" t="s">
        <v>80</v>
      </c>
      <c r="G2" s="17"/>
      <c r="H2" s="17"/>
      <c r="I2" s="17"/>
      <c r="J2" s="17"/>
      <c r="K2" s="17"/>
      <c r="L2" s="42" t="s">
        <v>81</v>
      </c>
      <c r="M2" s="43"/>
      <c r="N2" s="42" t="s">
        <v>82</v>
      </c>
      <c r="O2" s="43"/>
      <c r="P2" s="42" t="s">
        <v>83</v>
      </c>
      <c r="Q2" s="43"/>
      <c r="R2" s="42" t="s">
        <v>84</v>
      </c>
      <c r="S2" s="43"/>
      <c r="T2" s="42" t="s">
        <v>85</v>
      </c>
      <c r="U2" s="44"/>
      <c r="V2" s="44"/>
      <c r="W2" s="43"/>
    </row>
    <row r="3" spans="2:23" ht="33.75" x14ac:dyDescent="0.25">
      <c r="B3" s="19" t="s">
        <v>9</v>
      </c>
      <c r="C3" s="20" t="s">
        <v>10</v>
      </c>
      <c r="D3" s="20" t="s">
        <v>11</v>
      </c>
      <c r="E3" s="45" t="s">
        <v>86</v>
      </c>
      <c r="F3" s="21" t="s">
        <v>87</v>
      </c>
      <c r="G3" s="21" t="s">
        <v>88</v>
      </c>
      <c r="H3" s="21" t="s">
        <v>89</v>
      </c>
      <c r="I3" s="21" t="s">
        <v>116</v>
      </c>
      <c r="J3" s="21" t="s">
        <v>90</v>
      </c>
      <c r="K3" s="21" t="s">
        <v>91</v>
      </c>
      <c r="L3" s="21" t="s">
        <v>92</v>
      </c>
      <c r="M3" s="21" t="s">
        <v>93</v>
      </c>
      <c r="N3" s="21" t="s">
        <v>94</v>
      </c>
      <c r="O3" s="21" t="s">
        <v>95</v>
      </c>
      <c r="P3" s="21" t="s">
        <v>96</v>
      </c>
      <c r="Q3" s="21" t="s">
        <v>97</v>
      </c>
      <c r="R3" s="21" t="s">
        <v>98</v>
      </c>
      <c r="S3" s="21" t="s">
        <v>107</v>
      </c>
      <c r="T3" s="21" t="s">
        <v>99</v>
      </c>
      <c r="U3" s="21" t="s">
        <v>102</v>
      </c>
      <c r="V3" s="21" t="s">
        <v>100</v>
      </c>
      <c r="W3" s="21" t="s">
        <v>108</v>
      </c>
    </row>
    <row r="4" spans="2:23" x14ac:dyDescent="0.25">
      <c r="B4" s="23" t="s">
        <v>14</v>
      </c>
      <c r="C4" s="24" t="s">
        <v>15</v>
      </c>
      <c r="D4" s="24">
        <v>0.75</v>
      </c>
      <c r="E4" s="29">
        <v>20.475714656739679</v>
      </c>
      <c r="F4" s="26">
        <v>2.0027301188410673E-2</v>
      </c>
      <c r="G4" s="26">
        <v>1.4689257762207308E-2</v>
      </c>
      <c r="H4" s="26">
        <v>1.6820486809579371E-2</v>
      </c>
      <c r="I4" s="26">
        <f>(1+F4)*(1+G4)*(1+H4)-1</f>
        <v>5.2420129726457043E-2</v>
      </c>
      <c r="J4" s="26">
        <v>0</v>
      </c>
      <c r="K4" s="25">
        <f>E4*((1+I4)*(1+J4))</f>
        <v>21.54905427528789</v>
      </c>
      <c r="L4" s="26">
        <v>0.04</v>
      </c>
      <c r="M4" s="25">
        <f>K4*(1+L4)</f>
        <v>22.411016446299406</v>
      </c>
      <c r="N4" s="26">
        <v>0.04</v>
      </c>
      <c r="O4" s="25">
        <f>M4*(1+N4)</f>
        <v>23.307457104151382</v>
      </c>
      <c r="P4" s="26">
        <v>0.04</v>
      </c>
      <c r="Q4" s="25">
        <f>O4*(1+P4)</f>
        <v>24.239755388317437</v>
      </c>
      <c r="R4" s="26">
        <v>0.08</v>
      </c>
      <c r="S4" s="25">
        <f>O4*(1+P4+R4)</f>
        <v>26.104351956649552</v>
      </c>
      <c r="T4" s="26">
        <v>0</v>
      </c>
      <c r="U4" s="46" t="s">
        <v>103</v>
      </c>
      <c r="V4" s="25">
        <v>20.475714656739679</v>
      </c>
      <c r="W4" s="25">
        <f>IF(U4="No",S4,V4*(1+J4)*(1+L4)*(1+N4)*(1+P4+R4))</f>
        <v>26.104351956649552</v>
      </c>
    </row>
    <row r="5" spans="2:23" x14ac:dyDescent="0.25">
      <c r="B5" s="27" t="s">
        <v>16</v>
      </c>
      <c r="C5" s="28" t="s">
        <v>15</v>
      </c>
      <c r="D5" s="28">
        <v>0.75</v>
      </c>
      <c r="E5" s="29">
        <v>20.475714656739679</v>
      </c>
      <c r="F5" s="30">
        <v>2.0027301188410673E-2</v>
      </c>
      <c r="G5" s="30">
        <v>1.4689257762207308E-2</v>
      </c>
      <c r="H5" s="30">
        <v>1.6820486809579371E-2</v>
      </c>
      <c r="I5" s="30">
        <f t="shared" ref="I5:I65" si="0">(1+F5)*(1+G5)*(1+H5)-1</f>
        <v>5.2420129726457043E-2</v>
      </c>
      <c r="J5" s="30">
        <v>0</v>
      </c>
      <c r="K5" s="29">
        <f t="shared" ref="K5:K65" si="1">E5*((1+I5)*(1+J5))</f>
        <v>21.54905427528789</v>
      </c>
      <c r="L5" s="30">
        <v>0.04</v>
      </c>
      <c r="M5" s="29">
        <f t="shared" ref="M5:M65" si="2">K5*(1+L5)</f>
        <v>22.411016446299406</v>
      </c>
      <c r="N5" s="30">
        <v>0.04</v>
      </c>
      <c r="O5" s="29">
        <f t="shared" ref="O5:O65" si="3">M5*(1+N5)</f>
        <v>23.307457104151382</v>
      </c>
      <c r="P5" s="30">
        <v>0.04</v>
      </c>
      <c r="Q5" s="29">
        <f t="shared" ref="Q5:Q65" si="4">O5*(1+P5)</f>
        <v>24.239755388317437</v>
      </c>
      <c r="R5" s="30">
        <v>0.08</v>
      </c>
      <c r="S5" s="29">
        <f t="shared" ref="S5:S65" si="5">O5*(1+P5+R5)</f>
        <v>26.104351956649552</v>
      </c>
      <c r="T5" s="30">
        <v>0</v>
      </c>
      <c r="U5" s="47" t="s">
        <v>103</v>
      </c>
      <c r="V5" s="29">
        <v>20.475714656739679</v>
      </c>
      <c r="W5" s="29">
        <f t="shared" ref="W5:W65" si="6">IF(U5="No",S5,V5*(1+J5)*(1+L5)*(1+N5)*(1+P5+R5))</f>
        <v>26.104351956649552</v>
      </c>
    </row>
    <row r="6" spans="2:23" x14ac:dyDescent="0.25">
      <c r="B6" s="27" t="s">
        <v>17</v>
      </c>
      <c r="C6" s="28" t="s">
        <v>15</v>
      </c>
      <c r="D6" s="28">
        <v>0.75</v>
      </c>
      <c r="E6" s="29">
        <v>20.475714656739679</v>
      </c>
      <c r="F6" s="30">
        <v>2.0027301188410673E-2</v>
      </c>
      <c r="G6" s="30">
        <v>1.4689257762207308E-2</v>
      </c>
      <c r="H6" s="30">
        <v>1.6820486809579371E-2</v>
      </c>
      <c r="I6" s="30">
        <f t="shared" si="0"/>
        <v>5.2420129726457043E-2</v>
      </c>
      <c r="J6" s="30">
        <v>0</v>
      </c>
      <c r="K6" s="29">
        <f t="shared" si="1"/>
        <v>21.54905427528789</v>
      </c>
      <c r="L6" s="30">
        <v>0.04</v>
      </c>
      <c r="M6" s="29">
        <f t="shared" si="2"/>
        <v>22.411016446299406</v>
      </c>
      <c r="N6" s="30">
        <v>0.04</v>
      </c>
      <c r="O6" s="29">
        <f t="shared" si="3"/>
        <v>23.307457104151382</v>
      </c>
      <c r="P6" s="30">
        <v>0.04</v>
      </c>
      <c r="Q6" s="29">
        <f t="shared" si="4"/>
        <v>24.239755388317437</v>
      </c>
      <c r="R6" s="30">
        <v>0.08</v>
      </c>
      <c r="S6" s="29">
        <f t="shared" si="5"/>
        <v>26.104351956649552</v>
      </c>
      <c r="T6" s="30">
        <v>0</v>
      </c>
      <c r="U6" s="47" t="s">
        <v>103</v>
      </c>
      <c r="V6" s="29">
        <v>20.475714656739679</v>
      </c>
      <c r="W6" s="29">
        <f t="shared" si="6"/>
        <v>26.104351956649552</v>
      </c>
    </row>
    <row r="7" spans="2:23" x14ac:dyDescent="0.25">
      <c r="B7" s="31" t="s">
        <v>18</v>
      </c>
      <c r="C7" s="32" t="s">
        <v>15</v>
      </c>
      <c r="D7" s="32">
        <v>0.75</v>
      </c>
      <c r="E7" s="33">
        <v>20.475714656739679</v>
      </c>
      <c r="F7" s="34">
        <v>2.0027301188410673E-2</v>
      </c>
      <c r="G7" s="34">
        <v>1.4689257762207308E-2</v>
      </c>
      <c r="H7" s="34">
        <v>1.6820486809579371E-2</v>
      </c>
      <c r="I7" s="34">
        <f t="shared" si="0"/>
        <v>5.2420129726457043E-2</v>
      </c>
      <c r="J7" s="34">
        <v>0</v>
      </c>
      <c r="K7" s="33">
        <f t="shared" si="1"/>
        <v>21.54905427528789</v>
      </c>
      <c r="L7" s="34">
        <v>0.04</v>
      </c>
      <c r="M7" s="33">
        <f t="shared" si="2"/>
        <v>22.411016446299406</v>
      </c>
      <c r="N7" s="34">
        <v>0.04</v>
      </c>
      <c r="O7" s="33">
        <f t="shared" si="3"/>
        <v>23.307457104151382</v>
      </c>
      <c r="P7" s="34">
        <v>0.04</v>
      </c>
      <c r="Q7" s="33">
        <f t="shared" si="4"/>
        <v>24.239755388317437</v>
      </c>
      <c r="R7" s="34">
        <v>0.08</v>
      </c>
      <c r="S7" s="33">
        <f t="shared" si="5"/>
        <v>26.104351956649552</v>
      </c>
      <c r="T7" s="34">
        <v>0</v>
      </c>
      <c r="U7" s="48" t="s">
        <v>103</v>
      </c>
      <c r="V7" s="33">
        <v>20.475714656739679</v>
      </c>
      <c r="W7" s="33">
        <f t="shared" si="6"/>
        <v>26.104351956649552</v>
      </c>
    </row>
    <row r="8" spans="2:23" x14ac:dyDescent="0.25">
      <c r="B8" s="35" t="s">
        <v>19</v>
      </c>
      <c r="C8" s="24" t="s">
        <v>15</v>
      </c>
      <c r="D8" s="24">
        <v>0.75</v>
      </c>
      <c r="E8" s="25">
        <v>20.475714656739679</v>
      </c>
      <c r="F8" s="26">
        <v>2.0027301188410673E-2</v>
      </c>
      <c r="G8" s="26">
        <v>1.4689257762207308E-2</v>
      </c>
      <c r="H8" s="26">
        <v>1.6820486809579371E-2</v>
      </c>
      <c r="I8" s="26">
        <f t="shared" si="0"/>
        <v>5.2420129726457043E-2</v>
      </c>
      <c r="J8" s="26">
        <v>0</v>
      </c>
      <c r="K8" s="25">
        <f t="shared" si="1"/>
        <v>21.54905427528789</v>
      </c>
      <c r="L8" s="26">
        <v>0.04</v>
      </c>
      <c r="M8" s="25">
        <f t="shared" si="2"/>
        <v>22.411016446299406</v>
      </c>
      <c r="N8" s="26">
        <v>0.04</v>
      </c>
      <c r="O8" s="25">
        <f t="shared" si="3"/>
        <v>23.307457104151382</v>
      </c>
      <c r="P8" s="26">
        <v>0.04</v>
      </c>
      <c r="Q8" s="25">
        <f t="shared" si="4"/>
        <v>24.239755388317437</v>
      </c>
      <c r="R8" s="26">
        <v>0.08</v>
      </c>
      <c r="S8" s="25">
        <f t="shared" si="5"/>
        <v>26.104351956649552</v>
      </c>
      <c r="T8" s="26">
        <v>0</v>
      </c>
      <c r="U8" s="46" t="s">
        <v>103</v>
      </c>
      <c r="V8" s="25">
        <v>20.475714656739679</v>
      </c>
      <c r="W8" s="25">
        <f t="shared" si="6"/>
        <v>26.104351956649552</v>
      </c>
    </row>
    <row r="9" spans="2:23" x14ac:dyDescent="0.25">
      <c r="B9" s="31" t="s">
        <v>20</v>
      </c>
      <c r="C9" s="32" t="s">
        <v>15</v>
      </c>
      <c r="D9" s="32">
        <v>0.75</v>
      </c>
      <c r="E9" s="33">
        <v>20.475714656739679</v>
      </c>
      <c r="F9" s="34">
        <v>2.0027301188410673E-2</v>
      </c>
      <c r="G9" s="34">
        <v>1.4689257762207308E-2</v>
      </c>
      <c r="H9" s="34">
        <v>1.6820486809579371E-2</v>
      </c>
      <c r="I9" s="34">
        <f t="shared" si="0"/>
        <v>5.2420129726457043E-2</v>
      </c>
      <c r="J9" s="34">
        <v>0</v>
      </c>
      <c r="K9" s="33">
        <f t="shared" si="1"/>
        <v>21.54905427528789</v>
      </c>
      <c r="L9" s="34">
        <v>0.04</v>
      </c>
      <c r="M9" s="33">
        <f t="shared" si="2"/>
        <v>22.411016446299406</v>
      </c>
      <c r="N9" s="34">
        <v>0.04</v>
      </c>
      <c r="O9" s="33">
        <f t="shared" si="3"/>
        <v>23.307457104151382</v>
      </c>
      <c r="P9" s="34">
        <v>0.04</v>
      </c>
      <c r="Q9" s="33">
        <f t="shared" si="4"/>
        <v>24.239755388317437</v>
      </c>
      <c r="R9" s="34">
        <v>0.08</v>
      </c>
      <c r="S9" s="33">
        <f t="shared" si="5"/>
        <v>26.104351956649552</v>
      </c>
      <c r="T9" s="34">
        <v>0</v>
      </c>
      <c r="U9" s="48" t="s">
        <v>103</v>
      </c>
      <c r="V9" s="33">
        <v>20.475714656739679</v>
      </c>
      <c r="W9" s="33">
        <f t="shared" si="6"/>
        <v>26.104351956649552</v>
      </c>
    </row>
    <row r="10" spans="2:23" x14ac:dyDescent="0.25">
      <c r="B10" s="23" t="s">
        <v>21</v>
      </c>
      <c r="C10" s="24" t="s">
        <v>15</v>
      </c>
      <c r="D10" s="24">
        <v>0.75</v>
      </c>
      <c r="E10" s="25">
        <v>20.475714656739679</v>
      </c>
      <c r="F10" s="26">
        <v>2.0027301188410673E-2</v>
      </c>
      <c r="G10" s="26">
        <v>1.4689257762207308E-2</v>
      </c>
      <c r="H10" s="26">
        <v>1.6820486809579371E-2</v>
      </c>
      <c r="I10" s="26">
        <f t="shared" si="0"/>
        <v>5.2420129726457043E-2</v>
      </c>
      <c r="J10" s="26">
        <v>0</v>
      </c>
      <c r="K10" s="25">
        <f t="shared" si="1"/>
        <v>21.54905427528789</v>
      </c>
      <c r="L10" s="26">
        <v>0.04</v>
      </c>
      <c r="M10" s="25">
        <f t="shared" si="2"/>
        <v>22.411016446299406</v>
      </c>
      <c r="N10" s="26">
        <v>0.04</v>
      </c>
      <c r="O10" s="25">
        <f t="shared" si="3"/>
        <v>23.307457104151382</v>
      </c>
      <c r="P10" s="26">
        <v>0.04</v>
      </c>
      <c r="Q10" s="25">
        <f t="shared" si="4"/>
        <v>24.239755388317437</v>
      </c>
      <c r="R10" s="26">
        <v>0.08</v>
      </c>
      <c r="S10" s="25">
        <f t="shared" si="5"/>
        <v>26.104351956649552</v>
      </c>
      <c r="T10" s="26">
        <v>0</v>
      </c>
      <c r="U10" s="46" t="s">
        <v>103</v>
      </c>
      <c r="V10" s="25">
        <v>20.475714656739679</v>
      </c>
      <c r="W10" s="25">
        <f t="shared" si="6"/>
        <v>26.104351956649552</v>
      </c>
    </row>
    <row r="11" spans="2:23" x14ac:dyDescent="0.25">
      <c r="B11" s="36" t="s">
        <v>22</v>
      </c>
      <c r="C11" s="32" t="s">
        <v>15</v>
      </c>
      <c r="D11" s="32">
        <v>0.75</v>
      </c>
      <c r="E11" s="33">
        <v>20.475714656739679</v>
      </c>
      <c r="F11" s="34">
        <v>2.0027301188410673E-2</v>
      </c>
      <c r="G11" s="34">
        <v>1.4689257762207308E-2</v>
      </c>
      <c r="H11" s="34">
        <v>1.6820486809579371E-2</v>
      </c>
      <c r="I11" s="34">
        <f t="shared" si="0"/>
        <v>5.2420129726457043E-2</v>
      </c>
      <c r="J11" s="34">
        <v>0</v>
      </c>
      <c r="K11" s="33">
        <f t="shared" si="1"/>
        <v>21.54905427528789</v>
      </c>
      <c r="L11" s="34">
        <v>0.04</v>
      </c>
      <c r="M11" s="33">
        <f t="shared" si="2"/>
        <v>22.411016446299406</v>
      </c>
      <c r="N11" s="34">
        <v>0.04</v>
      </c>
      <c r="O11" s="33">
        <f t="shared" si="3"/>
        <v>23.307457104151382</v>
      </c>
      <c r="P11" s="34">
        <v>0.04</v>
      </c>
      <c r="Q11" s="33">
        <f t="shared" si="4"/>
        <v>24.239755388317437</v>
      </c>
      <c r="R11" s="34">
        <v>0.08</v>
      </c>
      <c r="S11" s="33">
        <f t="shared" si="5"/>
        <v>26.104351956649552</v>
      </c>
      <c r="T11" s="34">
        <v>0</v>
      </c>
      <c r="U11" s="48" t="s">
        <v>103</v>
      </c>
      <c r="V11" s="33">
        <v>20.475714656739679</v>
      </c>
      <c r="W11" s="33">
        <f t="shared" si="6"/>
        <v>26.104351956649552</v>
      </c>
    </row>
    <row r="12" spans="2:23" x14ac:dyDescent="0.25">
      <c r="B12" s="23" t="s">
        <v>23</v>
      </c>
      <c r="C12" s="24" t="s">
        <v>15</v>
      </c>
      <c r="D12" s="24">
        <v>0.5</v>
      </c>
      <c r="E12" s="25">
        <v>16.496885983897492</v>
      </c>
      <c r="F12" s="26">
        <v>2.0027301188410673E-2</v>
      </c>
      <c r="G12" s="26">
        <v>1.4689257762207308E-2</v>
      </c>
      <c r="H12" s="26">
        <v>1.6820486809579371E-2</v>
      </c>
      <c r="I12" s="26">
        <f t="shared" si="0"/>
        <v>5.2420129726457043E-2</v>
      </c>
      <c r="J12" s="26">
        <v>0</v>
      </c>
      <c r="K12" s="25">
        <f t="shared" si="1"/>
        <v>17.36165488725597</v>
      </c>
      <c r="L12" s="26">
        <v>0.04</v>
      </c>
      <c r="M12" s="25">
        <f t="shared" si="2"/>
        <v>18.056121082746209</v>
      </c>
      <c r="N12" s="26">
        <v>0.04</v>
      </c>
      <c r="O12" s="25">
        <f t="shared" si="3"/>
        <v>18.778365926056058</v>
      </c>
      <c r="P12" s="26">
        <v>0.04</v>
      </c>
      <c r="Q12" s="25">
        <f t="shared" si="4"/>
        <v>19.529500563098299</v>
      </c>
      <c r="R12" s="26">
        <v>0.08</v>
      </c>
      <c r="S12" s="25">
        <f t="shared" si="5"/>
        <v>21.031769837182786</v>
      </c>
      <c r="T12" s="26">
        <v>0</v>
      </c>
      <c r="U12" s="46" t="s">
        <v>103</v>
      </c>
      <c r="V12" s="25">
        <v>16.496885983897492</v>
      </c>
      <c r="W12" s="25">
        <f t="shared" si="6"/>
        <v>21.031769837182786</v>
      </c>
    </row>
    <row r="13" spans="2:23" x14ac:dyDescent="0.25">
      <c r="B13" s="27" t="s">
        <v>24</v>
      </c>
      <c r="C13" s="28" t="s">
        <v>15</v>
      </c>
      <c r="D13" s="28">
        <v>0.5</v>
      </c>
      <c r="E13" s="29">
        <v>16.496885983897492</v>
      </c>
      <c r="F13" s="30">
        <v>2.0027301188410673E-2</v>
      </c>
      <c r="G13" s="30">
        <v>1.4689257762207308E-2</v>
      </c>
      <c r="H13" s="30">
        <v>1.6820486809579371E-2</v>
      </c>
      <c r="I13" s="30">
        <f t="shared" si="0"/>
        <v>5.2420129726457043E-2</v>
      </c>
      <c r="J13" s="30">
        <v>0</v>
      </c>
      <c r="K13" s="29">
        <f t="shared" si="1"/>
        <v>17.36165488725597</v>
      </c>
      <c r="L13" s="30">
        <v>0.04</v>
      </c>
      <c r="M13" s="29">
        <f t="shared" si="2"/>
        <v>18.056121082746209</v>
      </c>
      <c r="N13" s="30">
        <v>0.04</v>
      </c>
      <c r="O13" s="29">
        <f t="shared" si="3"/>
        <v>18.778365926056058</v>
      </c>
      <c r="P13" s="30">
        <v>0.04</v>
      </c>
      <c r="Q13" s="29">
        <f t="shared" si="4"/>
        <v>19.529500563098299</v>
      </c>
      <c r="R13" s="30">
        <v>0.08</v>
      </c>
      <c r="S13" s="29">
        <f t="shared" si="5"/>
        <v>21.031769837182786</v>
      </c>
      <c r="T13" s="30">
        <v>0</v>
      </c>
      <c r="U13" s="47" t="s">
        <v>103</v>
      </c>
      <c r="V13" s="29">
        <v>16.496885983897492</v>
      </c>
      <c r="W13" s="29">
        <f t="shared" si="6"/>
        <v>21.031769837182786</v>
      </c>
    </row>
    <row r="14" spans="2:23" x14ac:dyDescent="0.25">
      <c r="B14" s="27" t="s">
        <v>25</v>
      </c>
      <c r="C14" s="28" t="s">
        <v>15</v>
      </c>
      <c r="D14" s="28">
        <v>0.5</v>
      </c>
      <c r="E14" s="29">
        <v>16.496885983897492</v>
      </c>
      <c r="F14" s="30">
        <v>2.0027301188410673E-2</v>
      </c>
      <c r="G14" s="30">
        <v>1.4689257762207308E-2</v>
      </c>
      <c r="H14" s="30">
        <v>1.6820486809579371E-2</v>
      </c>
      <c r="I14" s="30">
        <f t="shared" si="0"/>
        <v>5.2420129726457043E-2</v>
      </c>
      <c r="J14" s="30">
        <v>0</v>
      </c>
      <c r="K14" s="29">
        <f t="shared" si="1"/>
        <v>17.36165488725597</v>
      </c>
      <c r="L14" s="30">
        <v>0.04</v>
      </c>
      <c r="M14" s="29">
        <f t="shared" si="2"/>
        <v>18.056121082746209</v>
      </c>
      <c r="N14" s="30">
        <v>0.04</v>
      </c>
      <c r="O14" s="29">
        <f t="shared" si="3"/>
        <v>18.778365926056058</v>
      </c>
      <c r="P14" s="30">
        <v>0.04</v>
      </c>
      <c r="Q14" s="29">
        <f t="shared" si="4"/>
        <v>19.529500563098299</v>
      </c>
      <c r="R14" s="30">
        <v>0.08</v>
      </c>
      <c r="S14" s="29">
        <f t="shared" si="5"/>
        <v>21.031769837182786</v>
      </c>
      <c r="T14" s="30">
        <v>0</v>
      </c>
      <c r="U14" s="47" t="s">
        <v>103</v>
      </c>
      <c r="V14" s="29">
        <v>16.496885983897492</v>
      </c>
      <c r="W14" s="29">
        <f t="shared" si="6"/>
        <v>21.031769837182786</v>
      </c>
    </row>
    <row r="15" spans="2:23" x14ac:dyDescent="0.25">
      <c r="B15" s="27" t="s">
        <v>26</v>
      </c>
      <c r="C15" s="28" t="s">
        <v>15</v>
      </c>
      <c r="D15" s="28">
        <v>0.5</v>
      </c>
      <c r="E15" s="29">
        <v>16.496885983897492</v>
      </c>
      <c r="F15" s="30">
        <v>2.0027301188410673E-2</v>
      </c>
      <c r="G15" s="30">
        <v>1.4689257762207308E-2</v>
      </c>
      <c r="H15" s="30">
        <v>1.6820486809579371E-2</v>
      </c>
      <c r="I15" s="30">
        <f t="shared" si="0"/>
        <v>5.2420129726457043E-2</v>
      </c>
      <c r="J15" s="30">
        <v>0</v>
      </c>
      <c r="K15" s="29">
        <f t="shared" si="1"/>
        <v>17.36165488725597</v>
      </c>
      <c r="L15" s="30">
        <v>0.04</v>
      </c>
      <c r="M15" s="29">
        <f t="shared" si="2"/>
        <v>18.056121082746209</v>
      </c>
      <c r="N15" s="30">
        <v>0.04</v>
      </c>
      <c r="O15" s="29">
        <f t="shared" si="3"/>
        <v>18.778365926056058</v>
      </c>
      <c r="P15" s="30">
        <v>0.04</v>
      </c>
      <c r="Q15" s="29">
        <f t="shared" si="4"/>
        <v>19.529500563098299</v>
      </c>
      <c r="R15" s="30">
        <v>0.08</v>
      </c>
      <c r="S15" s="29">
        <f t="shared" si="5"/>
        <v>21.031769837182786</v>
      </c>
      <c r="T15" s="30">
        <v>0</v>
      </c>
      <c r="U15" s="47" t="s">
        <v>103</v>
      </c>
      <c r="V15" s="29">
        <v>16.496885983897492</v>
      </c>
      <c r="W15" s="29">
        <f t="shared" si="6"/>
        <v>21.031769837182786</v>
      </c>
    </row>
    <row r="16" spans="2:23" x14ac:dyDescent="0.25">
      <c r="B16" s="37" t="s">
        <v>27</v>
      </c>
      <c r="C16" s="28" t="s">
        <v>15</v>
      </c>
      <c r="D16" s="28">
        <v>0.5</v>
      </c>
      <c r="E16" s="29">
        <v>16.496885983897492</v>
      </c>
      <c r="F16" s="30">
        <v>2.0027301188410673E-2</v>
      </c>
      <c r="G16" s="30">
        <v>1.4689257762207308E-2</v>
      </c>
      <c r="H16" s="30">
        <v>1.6820486809579371E-2</v>
      </c>
      <c r="I16" s="30">
        <f t="shared" si="0"/>
        <v>5.2420129726457043E-2</v>
      </c>
      <c r="J16" s="30">
        <v>0</v>
      </c>
      <c r="K16" s="29">
        <f t="shared" si="1"/>
        <v>17.36165488725597</v>
      </c>
      <c r="L16" s="30">
        <v>0.04</v>
      </c>
      <c r="M16" s="29">
        <f t="shared" si="2"/>
        <v>18.056121082746209</v>
      </c>
      <c r="N16" s="30">
        <v>0.04</v>
      </c>
      <c r="O16" s="29">
        <f t="shared" si="3"/>
        <v>18.778365926056058</v>
      </c>
      <c r="P16" s="30">
        <v>0.04</v>
      </c>
      <c r="Q16" s="29">
        <f t="shared" si="4"/>
        <v>19.529500563098299</v>
      </c>
      <c r="R16" s="30">
        <v>0.08</v>
      </c>
      <c r="S16" s="29">
        <f t="shared" si="5"/>
        <v>21.031769837182786</v>
      </c>
      <c r="T16" s="30">
        <v>0</v>
      </c>
      <c r="U16" s="47" t="s">
        <v>103</v>
      </c>
      <c r="V16" s="29">
        <v>16.496885983897492</v>
      </c>
      <c r="W16" s="29">
        <f t="shared" si="6"/>
        <v>21.031769837182786</v>
      </c>
    </row>
    <row r="17" spans="2:23" x14ac:dyDescent="0.25">
      <c r="B17" s="37" t="s">
        <v>28</v>
      </c>
      <c r="C17" s="28" t="s">
        <v>15</v>
      </c>
      <c r="D17" s="28">
        <v>0.5</v>
      </c>
      <c r="E17" s="29">
        <v>16.496885983897492</v>
      </c>
      <c r="F17" s="30">
        <v>2.0027301188410673E-2</v>
      </c>
      <c r="G17" s="30">
        <v>1.4689257762207308E-2</v>
      </c>
      <c r="H17" s="30">
        <v>1.6820486809579371E-2</v>
      </c>
      <c r="I17" s="30">
        <f t="shared" si="0"/>
        <v>5.2420129726457043E-2</v>
      </c>
      <c r="J17" s="30">
        <v>0</v>
      </c>
      <c r="K17" s="29">
        <f t="shared" si="1"/>
        <v>17.36165488725597</v>
      </c>
      <c r="L17" s="30">
        <v>0.04</v>
      </c>
      <c r="M17" s="29">
        <f t="shared" si="2"/>
        <v>18.056121082746209</v>
      </c>
      <c r="N17" s="30">
        <v>0.04</v>
      </c>
      <c r="O17" s="29">
        <f t="shared" si="3"/>
        <v>18.778365926056058</v>
      </c>
      <c r="P17" s="30">
        <v>0.04</v>
      </c>
      <c r="Q17" s="29">
        <f t="shared" si="4"/>
        <v>19.529500563098299</v>
      </c>
      <c r="R17" s="30">
        <v>0.08</v>
      </c>
      <c r="S17" s="29">
        <f t="shared" si="5"/>
        <v>21.031769837182786</v>
      </c>
      <c r="T17" s="30">
        <v>0</v>
      </c>
      <c r="U17" s="47" t="s">
        <v>103</v>
      </c>
      <c r="V17" s="29">
        <v>16.496885983897492</v>
      </c>
      <c r="W17" s="29">
        <f t="shared" si="6"/>
        <v>21.031769837182786</v>
      </c>
    </row>
    <row r="18" spans="2:23" x14ac:dyDescent="0.25">
      <c r="B18" s="37" t="s">
        <v>29</v>
      </c>
      <c r="C18" s="28" t="s">
        <v>15</v>
      </c>
      <c r="D18" s="28">
        <v>0.5</v>
      </c>
      <c r="E18" s="29">
        <v>16.496885983897492</v>
      </c>
      <c r="F18" s="30">
        <v>2.0027301188410673E-2</v>
      </c>
      <c r="G18" s="30">
        <v>1.4689257762207308E-2</v>
      </c>
      <c r="H18" s="30">
        <v>1.6820486809579371E-2</v>
      </c>
      <c r="I18" s="30">
        <f t="shared" si="0"/>
        <v>5.2420129726457043E-2</v>
      </c>
      <c r="J18" s="30">
        <v>0</v>
      </c>
      <c r="K18" s="29">
        <f t="shared" si="1"/>
        <v>17.36165488725597</v>
      </c>
      <c r="L18" s="30">
        <v>0.04</v>
      </c>
      <c r="M18" s="29">
        <f t="shared" si="2"/>
        <v>18.056121082746209</v>
      </c>
      <c r="N18" s="30">
        <v>0.04</v>
      </c>
      <c r="O18" s="29">
        <f t="shared" si="3"/>
        <v>18.778365926056058</v>
      </c>
      <c r="P18" s="30">
        <v>0.04</v>
      </c>
      <c r="Q18" s="29">
        <f t="shared" si="4"/>
        <v>19.529500563098299</v>
      </c>
      <c r="R18" s="30">
        <v>0.08</v>
      </c>
      <c r="S18" s="29">
        <f t="shared" si="5"/>
        <v>21.031769837182786</v>
      </c>
      <c r="T18" s="30">
        <v>0</v>
      </c>
      <c r="U18" s="47" t="s">
        <v>103</v>
      </c>
      <c r="V18" s="29">
        <v>16.496885983897492</v>
      </c>
      <c r="W18" s="29">
        <f t="shared" si="6"/>
        <v>21.031769837182786</v>
      </c>
    </row>
    <row r="19" spans="2:23" x14ac:dyDescent="0.25">
      <c r="B19" s="31" t="s">
        <v>30</v>
      </c>
      <c r="C19" s="32" t="s">
        <v>15</v>
      </c>
      <c r="D19" s="32">
        <v>0.5</v>
      </c>
      <c r="E19" s="33">
        <v>16.496885983897492</v>
      </c>
      <c r="F19" s="34">
        <v>2.0027301188410673E-2</v>
      </c>
      <c r="G19" s="34">
        <v>1.4689257762207308E-2</v>
      </c>
      <c r="H19" s="34">
        <v>1.6820486809579371E-2</v>
      </c>
      <c r="I19" s="34">
        <f t="shared" si="0"/>
        <v>5.2420129726457043E-2</v>
      </c>
      <c r="J19" s="34">
        <v>0</v>
      </c>
      <c r="K19" s="33">
        <f t="shared" si="1"/>
        <v>17.36165488725597</v>
      </c>
      <c r="L19" s="34">
        <v>0.04</v>
      </c>
      <c r="M19" s="33">
        <f t="shared" si="2"/>
        <v>18.056121082746209</v>
      </c>
      <c r="N19" s="34">
        <v>0.04</v>
      </c>
      <c r="O19" s="33">
        <f t="shared" si="3"/>
        <v>18.778365926056058</v>
      </c>
      <c r="P19" s="34">
        <v>0.04</v>
      </c>
      <c r="Q19" s="33">
        <f t="shared" si="4"/>
        <v>19.529500563098299</v>
      </c>
      <c r="R19" s="34">
        <v>0.08</v>
      </c>
      <c r="S19" s="33">
        <f t="shared" si="5"/>
        <v>21.031769837182786</v>
      </c>
      <c r="T19" s="34">
        <v>0</v>
      </c>
      <c r="U19" s="48" t="s">
        <v>103</v>
      </c>
      <c r="V19" s="33">
        <v>16.496885983897492</v>
      </c>
      <c r="W19" s="33">
        <f t="shared" si="6"/>
        <v>21.031769837182786</v>
      </c>
    </row>
    <row r="20" spans="2:23" x14ac:dyDescent="0.25">
      <c r="B20" s="37" t="s">
        <v>31</v>
      </c>
      <c r="C20" s="28" t="s">
        <v>15</v>
      </c>
      <c r="D20" s="28">
        <v>0.5</v>
      </c>
      <c r="E20" s="29">
        <v>16.496885983897492</v>
      </c>
      <c r="F20" s="30">
        <v>2.0027301188410673E-2</v>
      </c>
      <c r="G20" s="30">
        <v>1.4689257762207308E-2</v>
      </c>
      <c r="H20" s="30">
        <v>1.6820486809579371E-2</v>
      </c>
      <c r="I20" s="30">
        <f t="shared" si="0"/>
        <v>5.2420129726457043E-2</v>
      </c>
      <c r="J20" s="30">
        <v>0</v>
      </c>
      <c r="K20" s="29">
        <f t="shared" si="1"/>
        <v>17.36165488725597</v>
      </c>
      <c r="L20" s="30">
        <v>0.04</v>
      </c>
      <c r="M20" s="29">
        <f t="shared" si="2"/>
        <v>18.056121082746209</v>
      </c>
      <c r="N20" s="30">
        <v>0.04</v>
      </c>
      <c r="O20" s="29">
        <f t="shared" si="3"/>
        <v>18.778365926056058</v>
      </c>
      <c r="P20" s="30">
        <v>0.04</v>
      </c>
      <c r="Q20" s="29">
        <f t="shared" si="4"/>
        <v>19.529500563098299</v>
      </c>
      <c r="R20" s="30">
        <v>0.08</v>
      </c>
      <c r="S20" s="29">
        <f t="shared" si="5"/>
        <v>21.031769837182786</v>
      </c>
      <c r="T20" s="30">
        <v>0</v>
      </c>
      <c r="U20" s="47" t="s">
        <v>103</v>
      </c>
      <c r="V20" s="29">
        <v>16.496885983897492</v>
      </c>
      <c r="W20" s="29">
        <f t="shared" si="6"/>
        <v>21.031769837182786</v>
      </c>
    </row>
    <row r="21" spans="2:23" x14ac:dyDescent="0.25">
      <c r="B21" s="37" t="s">
        <v>32</v>
      </c>
      <c r="C21" s="28" t="s">
        <v>15</v>
      </c>
      <c r="D21" s="28">
        <v>0.5</v>
      </c>
      <c r="E21" s="29">
        <v>16.496885983897492</v>
      </c>
      <c r="F21" s="30">
        <v>2.0027301188410673E-2</v>
      </c>
      <c r="G21" s="30">
        <v>1.4689257762207308E-2</v>
      </c>
      <c r="H21" s="30">
        <v>1.6820486809579371E-2</v>
      </c>
      <c r="I21" s="30">
        <f t="shared" si="0"/>
        <v>5.2420129726457043E-2</v>
      </c>
      <c r="J21" s="30">
        <v>0</v>
      </c>
      <c r="K21" s="29">
        <f t="shared" si="1"/>
        <v>17.36165488725597</v>
      </c>
      <c r="L21" s="30">
        <v>0.04</v>
      </c>
      <c r="M21" s="29">
        <f t="shared" si="2"/>
        <v>18.056121082746209</v>
      </c>
      <c r="N21" s="30">
        <v>0.04</v>
      </c>
      <c r="O21" s="29">
        <f t="shared" si="3"/>
        <v>18.778365926056058</v>
      </c>
      <c r="P21" s="30">
        <v>0.04</v>
      </c>
      <c r="Q21" s="29">
        <f t="shared" si="4"/>
        <v>19.529500563098299</v>
      </c>
      <c r="R21" s="30">
        <v>0.08</v>
      </c>
      <c r="S21" s="29">
        <f t="shared" si="5"/>
        <v>21.031769837182786</v>
      </c>
      <c r="T21" s="30">
        <v>0</v>
      </c>
      <c r="U21" s="47" t="s">
        <v>103</v>
      </c>
      <c r="V21" s="29">
        <v>16.496885983897492</v>
      </c>
      <c r="W21" s="29">
        <f t="shared" si="6"/>
        <v>21.031769837182786</v>
      </c>
    </row>
    <row r="22" spans="2:23" x14ac:dyDescent="0.25">
      <c r="B22" s="37" t="s">
        <v>33</v>
      </c>
      <c r="C22" s="28" t="s">
        <v>15</v>
      </c>
      <c r="D22" s="28">
        <v>0.5</v>
      </c>
      <c r="E22" s="29">
        <v>16.496885983897492</v>
      </c>
      <c r="F22" s="30">
        <v>2.0027301188410673E-2</v>
      </c>
      <c r="G22" s="30">
        <v>1.4689257762207308E-2</v>
      </c>
      <c r="H22" s="30">
        <v>1.6820486809579371E-2</v>
      </c>
      <c r="I22" s="30">
        <f t="shared" si="0"/>
        <v>5.2420129726457043E-2</v>
      </c>
      <c r="J22" s="30">
        <v>0</v>
      </c>
      <c r="K22" s="29">
        <f t="shared" si="1"/>
        <v>17.36165488725597</v>
      </c>
      <c r="L22" s="30">
        <v>0.04</v>
      </c>
      <c r="M22" s="29">
        <f t="shared" si="2"/>
        <v>18.056121082746209</v>
      </c>
      <c r="N22" s="30">
        <v>0.04</v>
      </c>
      <c r="O22" s="29">
        <f t="shared" si="3"/>
        <v>18.778365926056058</v>
      </c>
      <c r="P22" s="30">
        <v>0.04</v>
      </c>
      <c r="Q22" s="29">
        <f t="shared" si="4"/>
        <v>19.529500563098299</v>
      </c>
      <c r="R22" s="30">
        <v>0.08</v>
      </c>
      <c r="S22" s="29">
        <f t="shared" si="5"/>
        <v>21.031769837182786</v>
      </c>
      <c r="T22" s="30">
        <v>0</v>
      </c>
      <c r="U22" s="47" t="s">
        <v>103</v>
      </c>
      <c r="V22" s="29">
        <v>16.496885983897492</v>
      </c>
      <c r="W22" s="29">
        <f t="shared" si="6"/>
        <v>21.031769837182786</v>
      </c>
    </row>
    <row r="23" spans="2:23" x14ac:dyDescent="0.25">
      <c r="B23" s="37" t="s">
        <v>34</v>
      </c>
      <c r="C23" s="28" t="s">
        <v>15</v>
      </c>
      <c r="D23" s="28">
        <v>0.5</v>
      </c>
      <c r="E23" s="29">
        <v>16.496885983897492</v>
      </c>
      <c r="F23" s="30">
        <v>2.0027301188410673E-2</v>
      </c>
      <c r="G23" s="30">
        <v>1.4689257762207308E-2</v>
      </c>
      <c r="H23" s="30">
        <v>1.6820486809579371E-2</v>
      </c>
      <c r="I23" s="30">
        <f t="shared" si="0"/>
        <v>5.2420129726457043E-2</v>
      </c>
      <c r="J23" s="30">
        <v>0</v>
      </c>
      <c r="K23" s="29">
        <f t="shared" si="1"/>
        <v>17.36165488725597</v>
      </c>
      <c r="L23" s="30">
        <v>0.04</v>
      </c>
      <c r="M23" s="29">
        <f t="shared" si="2"/>
        <v>18.056121082746209</v>
      </c>
      <c r="N23" s="30">
        <v>0.04</v>
      </c>
      <c r="O23" s="29">
        <f t="shared" si="3"/>
        <v>18.778365926056058</v>
      </c>
      <c r="P23" s="30">
        <v>0.04</v>
      </c>
      <c r="Q23" s="29">
        <f t="shared" si="4"/>
        <v>19.529500563098299</v>
      </c>
      <c r="R23" s="30">
        <v>0.08</v>
      </c>
      <c r="S23" s="29">
        <f t="shared" si="5"/>
        <v>21.031769837182786</v>
      </c>
      <c r="T23" s="30">
        <v>0</v>
      </c>
      <c r="U23" s="47" t="s">
        <v>103</v>
      </c>
      <c r="V23" s="29">
        <v>16.496885983897492</v>
      </c>
      <c r="W23" s="29">
        <f t="shared" si="6"/>
        <v>21.031769837182786</v>
      </c>
    </row>
    <row r="24" spans="2:23" x14ac:dyDescent="0.25">
      <c r="B24" s="27" t="s">
        <v>35</v>
      </c>
      <c r="C24" s="28" t="s">
        <v>15</v>
      </c>
      <c r="D24" s="28">
        <v>0.5</v>
      </c>
      <c r="E24" s="29">
        <v>16.496885983897492</v>
      </c>
      <c r="F24" s="30">
        <v>2.0027301188410673E-2</v>
      </c>
      <c r="G24" s="30">
        <v>1.4689257762207308E-2</v>
      </c>
      <c r="H24" s="30">
        <v>1.6820486809579371E-2</v>
      </c>
      <c r="I24" s="30">
        <f t="shared" si="0"/>
        <v>5.2420129726457043E-2</v>
      </c>
      <c r="J24" s="30">
        <v>0</v>
      </c>
      <c r="K24" s="29">
        <f t="shared" si="1"/>
        <v>17.36165488725597</v>
      </c>
      <c r="L24" s="30">
        <v>0.04</v>
      </c>
      <c r="M24" s="29">
        <f t="shared" si="2"/>
        <v>18.056121082746209</v>
      </c>
      <c r="N24" s="30">
        <v>0.04</v>
      </c>
      <c r="O24" s="29">
        <f t="shared" si="3"/>
        <v>18.778365926056058</v>
      </c>
      <c r="P24" s="30">
        <v>0.04</v>
      </c>
      <c r="Q24" s="29">
        <f t="shared" si="4"/>
        <v>19.529500563098299</v>
      </c>
      <c r="R24" s="30">
        <v>0.08</v>
      </c>
      <c r="S24" s="29">
        <f t="shared" si="5"/>
        <v>21.031769837182786</v>
      </c>
      <c r="T24" s="30">
        <v>0</v>
      </c>
      <c r="U24" s="47" t="s">
        <v>103</v>
      </c>
      <c r="V24" s="29">
        <v>16.496885983897492</v>
      </c>
      <c r="W24" s="29">
        <f t="shared" si="6"/>
        <v>21.031769837182786</v>
      </c>
    </row>
    <row r="25" spans="2:23" x14ac:dyDescent="0.25">
      <c r="B25" s="27" t="s">
        <v>36</v>
      </c>
      <c r="C25" s="28" t="s">
        <v>15</v>
      </c>
      <c r="D25" s="28">
        <v>0.5</v>
      </c>
      <c r="E25" s="29">
        <v>16.496885983897492</v>
      </c>
      <c r="F25" s="30">
        <v>2.0027301188410673E-2</v>
      </c>
      <c r="G25" s="30">
        <v>1.4689257762207308E-2</v>
      </c>
      <c r="H25" s="30">
        <v>1.6820486809579371E-2</v>
      </c>
      <c r="I25" s="30">
        <f t="shared" si="0"/>
        <v>5.2420129726457043E-2</v>
      </c>
      <c r="J25" s="30">
        <v>0</v>
      </c>
      <c r="K25" s="29">
        <f t="shared" si="1"/>
        <v>17.36165488725597</v>
      </c>
      <c r="L25" s="30">
        <v>0.04</v>
      </c>
      <c r="M25" s="29">
        <f t="shared" si="2"/>
        <v>18.056121082746209</v>
      </c>
      <c r="N25" s="30">
        <v>0.04</v>
      </c>
      <c r="O25" s="29">
        <f t="shared" si="3"/>
        <v>18.778365926056058</v>
      </c>
      <c r="P25" s="30">
        <v>0.04</v>
      </c>
      <c r="Q25" s="29">
        <f t="shared" si="4"/>
        <v>19.529500563098299</v>
      </c>
      <c r="R25" s="30">
        <v>0.08</v>
      </c>
      <c r="S25" s="29">
        <f t="shared" si="5"/>
        <v>21.031769837182786</v>
      </c>
      <c r="T25" s="30">
        <v>0</v>
      </c>
      <c r="U25" s="47" t="s">
        <v>103</v>
      </c>
      <c r="V25" s="29">
        <v>16.496885983897492</v>
      </c>
      <c r="W25" s="29">
        <f t="shared" si="6"/>
        <v>21.031769837182786</v>
      </c>
    </row>
    <row r="26" spans="2:23" x14ac:dyDescent="0.25">
      <c r="B26" s="27" t="s">
        <v>37</v>
      </c>
      <c r="C26" s="28" t="s">
        <v>15</v>
      </c>
      <c r="D26" s="28">
        <v>0.5</v>
      </c>
      <c r="E26" s="29">
        <v>16.496885983897492</v>
      </c>
      <c r="F26" s="30">
        <v>2.0027301188410673E-2</v>
      </c>
      <c r="G26" s="30">
        <v>1.4689257762207308E-2</v>
      </c>
      <c r="H26" s="30">
        <v>1.6820486809579371E-2</v>
      </c>
      <c r="I26" s="30">
        <f t="shared" si="0"/>
        <v>5.2420129726457043E-2</v>
      </c>
      <c r="J26" s="30">
        <v>0</v>
      </c>
      <c r="K26" s="29">
        <f t="shared" si="1"/>
        <v>17.36165488725597</v>
      </c>
      <c r="L26" s="30">
        <v>0.04</v>
      </c>
      <c r="M26" s="29">
        <f t="shared" si="2"/>
        <v>18.056121082746209</v>
      </c>
      <c r="N26" s="30">
        <v>0.04</v>
      </c>
      <c r="O26" s="29">
        <f t="shared" si="3"/>
        <v>18.778365926056058</v>
      </c>
      <c r="P26" s="30">
        <v>0.04</v>
      </c>
      <c r="Q26" s="29">
        <f t="shared" si="4"/>
        <v>19.529500563098299</v>
      </c>
      <c r="R26" s="30">
        <v>0.08</v>
      </c>
      <c r="S26" s="29">
        <f t="shared" si="5"/>
        <v>21.031769837182786</v>
      </c>
      <c r="T26" s="30">
        <v>0</v>
      </c>
      <c r="U26" s="47" t="s">
        <v>103</v>
      </c>
      <c r="V26" s="29">
        <v>16.496885983897492</v>
      </c>
      <c r="W26" s="29">
        <f t="shared" si="6"/>
        <v>21.031769837182786</v>
      </c>
    </row>
    <row r="27" spans="2:23" x14ac:dyDescent="0.25">
      <c r="B27" s="36" t="s">
        <v>38</v>
      </c>
      <c r="C27" s="32" t="s">
        <v>15</v>
      </c>
      <c r="D27" s="32">
        <v>0.5</v>
      </c>
      <c r="E27" s="33">
        <v>16.496885983897492</v>
      </c>
      <c r="F27" s="34">
        <v>2.0027301188410673E-2</v>
      </c>
      <c r="G27" s="34">
        <v>1.4689257762207308E-2</v>
      </c>
      <c r="H27" s="34">
        <v>1.6820486809579371E-2</v>
      </c>
      <c r="I27" s="34">
        <f t="shared" si="0"/>
        <v>5.2420129726457043E-2</v>
      </c>
      <c r="J27" s="34">
        <v>0</v>
      </c>
      <c r="K27" s="33">
        <f t="shared" si="1"/>
        <v>17.36165488725597</v>
      </c>
      <c r="L27" s="34">
        <v>0.04</v>
      </c>
      <c r="M27" s="33">
        <f t="shared" si="2"/>
        <v>18.056121082746209</v>
      </c>
      <c r="N27" s="34">
        <v>0.04</v>
      </c>
      <c r="O27" s="33">
        <f t="shared" si="3"/>
        <v>18.778365926056058</v>
      </c>
      <c r="P27" s="34">
        <v>0.04</v>
      </c>
      <c r="Q27" s="33">
        <f t="shared" si="4"/>
        <v>19.529500563098299</v>
      </c>
      <c r="R27" s="34">
        <v>0.08</v>
      </c>
      <c r="S27" s="33">
        <f t="shared" si="5"/>
        <v>21.031769837182786</v>
      </c>
      <c r="T27" s="34">
        <v>0</v>
      </c>
      <c r="U27" s="48" t="s">
        <v>103</v>
      </c>
      <c r="V27" s="33">
        <v>16.496885983897492</v>
      </c>
      <c r="W27" s="33">
        <f t="shared" si="6"/>
        <v>21.031769837182786</v>
      </c>
    </row>
    <row r="28" spans="2:23" x14ac:dyDescent="0.25">
      <c r="B28" s="23" t="s">
        <v>39</v>
      </c>
      <c r="C28" s="24" t="s">
        <v>15</v>
      </c>
      <c r="D28" s="24">
        <v>0.5</v>
      </c>
      <c r="E28" s="25">
        <v>16.496885983897492</v>
      </c>
      <c r="F28" s="26">
        <v>2.0027301188410673E-2</v>
      </c>
      <c r="G28" s="26">
        <v>1.4689257762207308E-2</v>
      </c>
      <c r="H28" s="26">
        <v>1.6820486809579371E-2</v>
      </c>
      <c r="I28" s="26">
        <f t="shared" si="0"/>
        <v>5.2420129726457043E-2</v>
      </c>
      <c r="J28" s="26">
        <v>0</v>
      </c>
      <c r="K28" s="25">
        <f t="shared" si="1"/>
        <v>17.36165488725597</v>
      </c>
      <c r="L28" s="26">
        <v>0.04</v>
      </c>
      <c r="M28" s="25">
        <f t="shared" si="2"/>
        <v>18.056121082746209</v>
      </c>
      <c r="N28" s="26">
        <v>0.04</v>
      </c>
      <c r="O28" s="25">
        <f t="shared" si="3"/>
        <v>18.778365926056058</v>
      </c>
      <c r="P28" s="26">
        <v>0.04</v>
      </c>
      <c r="Q28" s="25">
        <f t="shared" si="4"/>
        <v>19.529500563098299</v>
      </c>
      <c r="R28" s="26">
        <v>0.08</v>
      </c>
      <c r="S28" s="25">
        <f t="shared" si="5"/>
        <v>21.031769837182786</v>
      </c>
      <c r="T28" s="26">
        <v>0</v>
      </c>
      <c r="U28" s="46" t="s">
        <v>103</v>
      </c>
      <c r="V28" s="25">
        <v>16.496885983897492</v>
      </c>
      <c r="W28" s="25">
        <f t="shared" si="6"/>
        <v>21.031769837182786</v>
      </c>
    </row>
    <row r="29" spans="2:23" x14ac:dyDescent="0.25">
      <c r="B29" s="27" t="s">
        <v>40</v>
      </c>
      <c r="C29" s="28" t="s">
        <v>15</v>
      </c>
      <c r="D29" s="28">
        <v>0.5</v>
      </c>
      <c r="E29" s="29">
        <v>16.496885983897492</v>
      </c>
      <c r="F29" s="30">
        <v>2.0027301188410673E-2</v>
      </c>
      <c r="G29" s="30">
        <v>1.4689257762207308E-2</v>
      </c>
      <c r="H29" s="30">
        <v>1.6820486809579371E-2</v>
      </c>
      <c r="I29" s="30">
        <f t="shared" si="0"/>
        <v>5.2420129726457043E-2</v>
      </c>
      <c r="J29" s="30">
        <v>0</v>
      </c>
      <c r="K29" s="29">
        <f t="shared" si="1"/>
        <v>17.36165488725597</v>
      </c>
      <c r="L29" s="30">
        <v>0.04</v>
      </c>
      <c r="M29" s="29">
        <f t="shared" si="2"/>
        <v>18.056121082746209</v>
      </c>
      <c r="N29" s="30">
        <v>0.04</v>
      </c>
      <c r="O29" s="29">
        <f t="shared" si="3"/>
        <v>18.778365926056058</v>
      </c>
      <c r="P29" s="30">
        <v>0.04</v>
      </c>
      <c r="Q29" s="29">
        <f t="shared" si="4"/>
        <v>19.529500563098299</v>
      </c>
      <c r="R29" s="30">
        <v>0.08</v>
      </c>
      <c r="S29" s="29">
        <f t="shared" si="5"/>
        <v>21.031769837182786</v>
      </c>
      <c r="T29" s="30">
        <v>0</v>
      </c>
      <c r="U29" s="47" t="s">
        <v>103</v>
      </c>
      <c r="V29" s="29">
        <v>16.496885983897492</v>
      </c>
      <c r="W29" s="29">
        <f t="shared" si="6"/>
        <v>21.031769837182786</v>
      </c>
    </row>
    <row r="30" spans="2:23" x14ac:dyDescent="0.25">
      <c r="B30" s="27" t="s">
        <v>41</v>
      </c>
      <c r="C30" s="28" t="s">
        <v>15</v>
      </c>
      <c r="D30" s="28">
        <v>0.5</v>
      </c>
      <c r="E30" s="29">
        <v>16.496885983897492</v>
      </c>
      <c r="F30" s="30">
        <v>2.0027301188410673E-2</v>
      </c>
      <c r="G30" s="30">
        <v>1.4689257762207308E-2</v>
      </c>
      <c r="H30" s="30">
        <v>1.6820486809579371E-2</v>
      </c>
      <c r="I30" s="30">
        <f t="shared" si="0"/>
        <v>5.2420129726457043E-2</v>
      </c>
      <c r="J30" s="30">
        <v>0</v>
      </c>
      <c r="K30" s="29">
        <f t="shared" si="1"/>
        <v>17.36165488725597</v>
      </c>
      <c r="L30" s="30">
        <v>0.04</v>
      </c>
      <c r="M30" s="29">
        <f t="shared" si="2"/>
        <v>18.056121082746209</v>
      </c>
      <c r="N30" s="30">
        <v>0.04</v>
      </c>
      <c r="O30" s="29">
        <f t="shared" si="3"/>
        <v>18.778365926056058</v>
      </c>
      <c r="P30" s="30">
        <v>0.04</v>
      </c>
      <c r="Q30" s="29">
        <f t="shared" si="4"/>
        <v>19.529500563098299</v>
      </c>
      <c r="R30" s="30">
        <v>0.08</v>
      </c>
      <c r="S30" s="29">
        <f t="shared" si="5"/>
        <v>21.031769837182786</v>
      </c>
      <c r="T30" s="30">
        <v>0</v>
      </c>
      <c r="U30" s="47" t="s">
        <v>103</v>
      </c>
      <c r="V30" s="29">
        <v>16.496885983897492</v>
      </c>
      <c r="W30" s="29">
        <f t="shared" si="6"/>
        <v>21.031769837182786</v>
      </c>
    </row>
    <row r="31" spans="2:23" x14ac:dyDescent="0.25">
      <c r="B31" s="36" t="s">
        <v>42</v>
      </c>
      <c r="C31" s="32" t="s">
        <v>15</v>
      </c>
      <c r="D31" s="32">
        <v>0.5</v>
      </c>
      <c r="E31" s="33">
        <v>16.496885983897492</v>
      </c>
      <c r="F31" s="34">
        <v>2.0027301188410673E-2</v>
      </c>
      <c r="G31" s="34">
        <v>1.4689257762207308E-2</v>
      </c>
      <c r="H31" s="34">
        <v>1.6820486809579371E-2</v>
      </c>
      <c r="I31" s="34">
        <f t="shared" si="0"/>
        <v>5.2420129726457043E-2</v>
      </c>
      <c r="J31" s="34">
        <v>0</v>
      </c>
      <c r="K31" s="33">
        <f t="shared" si="1"/>
        <v>17.36165488725597</v>
      </c>
      <c r="L31" s="34">
        <v>0.04</v>
      </c>
      <c r="M31" s="33">
        <f t="shared" si="2"/>
        <v>18.056121082746209</v>
      </c>
      <c r="N31" s="34">
        <v>0.04</v>
      </c>
      <c r="O31" s="33">
        <f t="shared" si="3"/>
        <v>18.778365926056058</v>
      </c>
      <c r="P31" s="34">
        <v>0.04</v>
      </c>
      <c r="Q31" s="33">
        <f t="shared" si="4"/>
        <v>19.529500563098299</v>
      </c>
      <c r="R31" s="34">
        <v>0.08</v>
      </c>
      <c r="S31" s="33">
        <f t="shared" si="5"/>
        <v>21.031769837182786</v>
      </c>
      <c r="T31" s="34">
        <v>0</v>
      </c>
      <c r="U31" s="48" t="s">
        <v>103</v>
      </c>
      <c r="V31" s="33">
        <v>16.496885983897492</v>
      </c>
      <c r="W31" s="33">
        <f t="shared" si="6"/>
        <v>21.031769837182786</v>
      </c>
    </row>
    <row r="32" spans="2:23" x14ac:dyDescent="0.25">
      <c r="B32" s="23" t="s">
        <v>43</v>
      </c>
      <c r="C32" s="24" t="s">
        <v>15</v>
      </c>
      <c r="D32" s="24">
        <v>0.5</v>
      </c>
      <c r="E32" s="25">
        <v>16.496885983897492</v>
      </c>
      <c r="F32" s="26">
        <v>2.0027301188410673E-2</v>
      </c>
      <c r="G32" s="26">
        <v>1.4689257762207308E-2</v>
      </c>
      <c r="H32" s="26">
        <v>1.6820486809579371E-2</v>
      </c>
      <c r="I32" s="26">
        <f t="shared" si="0"/>
        <v>5.2420129726457043E-2</v>
      </c>
      <c r="J32" s="26">
        <v>0</v>
      </c>
      <c r="K32" s="25">
        <f t="shared" si="1"/>
        <v>17.36165488725597</v>
      </c>
      <c r="L32" s="26">
        <v>0.04</v>
      </c>
      <c r="M32" s="25">
        <f t="shared" si="2"/>
        <v>18.056121082746209</v>
      </c>
      <c r="N32" s="26">
        <v>0.04</v>
      </c>
      <c r="O32" s="25">
        <f t="shared" si="3"/>
        <v>18.778365926056058</v>
      </c>
      <c r="P32" s="26">
        <v>0.04</v>
      </c>
      <c r="Q32" s="25">
        <f t="shared" si="4"/>
        <v>19.529500563098299</v>
      </c>
      <c r="R32" s="26">
        <v>0.08</v>
      </c>
      <c r="S32" s="25">
        <f t="shared" si="5"/>
        <v>21.031769837182786</v>
      </c>
      <c r="T32" s="26">
        <v>0</v>
      </c>
      <c r="U32" s="46" t="s">
        <v>103</v>
      </c>
      <c r="V32" s="25">
        <v>16.496885983897492</v>
      </c>
      <c r="W32" s="25">
        <f t="shared" si="6"/>
        <v>21.031769837182786</v>
      </c>
    </row>
    <row r="33" spans="2:23" x14ac:dyDescent="0.25">
      <c r="B33" s="27" t="s">
        <v>44</v>
      </c>
      <c r="C33" s="28" t="s">
        <v>15</v>
      </c>
      <c r="D33" s="28">
        <v>0.5</v>
      </c>
      <c r="E33" s="29">
        <v>16.496885983897492</v>
      </c>
      <c r="F33" s="30">
        <v>2.0027301188410673E-2</v>
      </c>
      <c r="G33" s="30">
        <v>1.4689257762207308E-2</v>
      </c>
      <c r="H33" s="30">
        <v>1.6820486809579371E-2</v>
      </c>
      <c r="I33" s="30">
        <f t="shared" si="0"/>
        <v>5.2420129726457043E-2</v>
      </c>
      <c r="J33" s="30">
        <v>0</v>
      </c>
      <c r="K33" s="29">
        <f t="shared" si="1"/>
        <v>17.36165488725597</v>
      </c>
      <c r="L33" s="30">
        <v>0.04</v>
      </c>
      <c r="M33" s="29">
        <f t="shared" si="2"/>
        <v>18.056121082746209</v>
      </c>
      <c r="N33" s="30">
        <v>0.04</v>
      </c>
      <c r="O33" s="29">
        <f t="shared" si="3"/>
        <v>18.778365926056058</v>
      </c>
      <c r="P33" s="30">
        <v>0.04</v>
      </c>
      <c r="Q33" s="29">
        <f t="shared" si="4"/>
        <v>19.529500563098299</v>
      </c>
      <c r="R33" s="30">
        <v>0.08</v>
      </c>
      <c r="S33" s="29">
        <f t="shared" si="5"/>
        <v>21.031769837182786</v>
      </c>
      <c r="T33" s="30">
        <v>0</v>
      </c>
      <c r="U33" s="47" t="s">
        <v>103</v>
      </c>
      <c r="V33" s="29">
        <v>16.496885983897492</v>
      </c>
      <c r="W33" s="29">
        <f t="shared" si="6"/>
        <v>21.031769837182786</v>
      </c>
    </row>
    <row r="34" spans="2:23" x14ac:dyDescent="0.25">
      <c r="B34" s="37" t="s">
        <v>45</v>
      </c>
      <c r="C34" s="28" t="s">
        <v>15</v>
      </c>
      <c r="D34" s="28">
        <v>0.5</v>
      </c>
      <c r="E34" s="29">
        <v>16.496885983897492</v>
      </c>
      <c r="F34" s="30">
        <v>2.0027301188410673E-2</v>
      </c>
      <c r="G34" s="30">
        <v>1.4689257762207308E-2</v>
      </c>
      <c r="H34" s="30">
        <v>1.6820486809579371E-2</v>
      </c>
      <c r="I34" s="30">
        <f t="shared" si="0"/>
        <v>5.2420129726457043E-2</v>
      </c>
      <c r="J34" s="30">
        <v>0</v>
      </c>
      <c r="K34" s="29">
        <f t="shared" si="1"/>
        <v>17.36165488725597</v>
      </c>
      <c r="L34" s="30">
        <v>0.04</v>
      </c>
      <c r="M34" s="29">
        <f t="shared" si="2"/>
        <v>18.056121082746209</v>
      </c>
      <c r="N34" s="30">
        <v>0.04</v>
      </c>
      <c r="O34" s="29">
        <f t="shared" si="3"/>
        <v>18.778365926056058</v>
      </c>
      <c r="P34" s="30">
        <v>0.04</v>
      </c>
      <c r="Q34" s="29">
        <f t="shared" si="4"/>
        <v>19.529500563098299</v>
      </c>
      <c r="R34" s="30">
        <v>0.08</v>
      </c>
      <c r="S34" s="29">
        <f t="shared" si="5"/>
        <v>21.031769837182786</v>
      </c>
      <c r="T34" s="30">
        <v>0</v>
      </c>
      <c r="U34" s="47" t="s">
        <v>103</v>
      </c>
      <c r="V34" s="29">
        <v>16.496885983897492</v>
      </c>
      <c r="W34" s="29">
        <f t="shared" si="6"/>
        <v>21.031769837182786</v>
      </c>
    </row>
    <row r="35" spans="2:23" x14ac:dyDescent="0.25">
      <c r="B35" s="31" t="s">
        <v>46</v>
      </c>
      <c r="C35" s="32" t="s">
        <v>15</v>
      </c>
      <c r="D35" s="32">
        <v>0.5</v>
      </c>
      <c r="E35" s="33">
        <v>16.496885983897492</v>
      </c>
      <c r="F35" s="34">
        <v>2.0027301188410673E-2</v>
      </c>
      <c r="G35" s="34">
        <v>1.4689257762207308E-2</v>
      </c>
      <c r="H35" s="34">
        <v>1.6820486809579371E-2</v>
      </c>
      <c r="I35" s="34">
        <f t="shared" si="0"/>
        <v>5.2420129726457043E-2</v>
      </c>
      <c r="J35" s="34">
        <v>0</v>
      </c>
      <c r="K35" s="33">
        <f t="shared" si="1"/>
        <v>17.36165488725597</v>
      </c>
      <c r="L35" s="34">
        <v>0.04</v>
      </c>
      <c r="M35" s="33">
        <f t="shared" si="2"/>
        <v>18.056121082746209</v>
      </c>
      <c r="N35" s="34">
        <v>0.04</v>
      </c>
      <c r="O35" s="33">
        <f t="shared" si="3"/>
        <v>18.778365926056058</v>
      </c>
      <c r="P35" s="34">
        <v>0.04</v>
      </c>
      <c r="Q35" s="33">
        <f t="shared" si="4"/>
        <v>19.529500563098299</v>
      </c>
      <c r="R35" s="34">
        <v>0.08</v>
      </c>
      <c r="S35" s="33">
        <f t="shared" si="5"/>
        <v>21.031769837182786</v>
      </c>
      <c r="T35" s="34">
        <v>0</v>
      </c>
      <c r="U35" s="48" t="s">
        <v>103</v>
      </c>
      <c r="V35" s="33">
        <v>16.496885983897492</v>
      </c>
      <c r="W35" s="33">
        <f t="shared" si="6"/>
        <v>21.031769837182786</v>
      </c>
    </row>
    <row r="36" spans="2:23" x14ac:dyDescent="0.25">
      <c r="B36" s="35" t="s">
        <v>47</v>
      </c>
      <c r="C36" s="24" t="s">
        <v>15</v>
      </c>
      <c r="D36" s="24">
        <v>0.75</v>
      </c>
      <c r="E36" s="25">
        <v>20.475714656739679</v>
      </c>
      <c r="F36" s="26">
        <v>2.0027301188410673E-2</v>
      </c>
      <c r="G36" s="26">
        <v>1.4689257762207308E-2</v>
      </c>
      <c r="H36" s="26">
        <v>1.6820486809579371E-2</v>
      </c>
      <c r="I36" s="26">
        <f t="shared" si="0"/>
        <v>5.2420129726457043E-2</v>
      </c>
      <c r="J36" s="26">
        <v>0</v>
      </c>
      <c r="K36" s="25">
        <f t="shared" si="1"/>
        <v>21.54905427528789</v>
      </c>
      <c r="L36" s="26">
        <v>0.04</v>
      </c>
      <c r="M36" s="25">
        <f t="shared" si="2"/>
        <v>22.411016446299406</v>
      </c>
      <c r="N36" s="26">
        <v>0.04</v>
      </c>
      <c r="O36" s="25">
        <f t="shared" si="3"/>
        <v>23.307457104151382</v>
      </c>
      <c r="P36" s="26">
        <v>0.04</v>
      </c>
      <c r="Q36" s="25">
        <f t="shared" si="4"/>
        <v>24.239755388317437</v>
      </c>
      <c r="R36" s="26">
        <v>0.08</v>
      </c>
      <c r="S36" s="25">
        <f t="shared" si="5"/>
        <v>26.104351956649552</v>
      </c>
      <c r="T36" s="26">
        <v>0</v>
      </c>
      <c r="U36" s="46" t="s">
        <v>103</v>
      </c>
      <c r="V36" s="25">
        <v>20.475714656739679</v>
      </c>
      <c r="W36" s="25">
        <f t="shared" si="6"/>
        <v>26.104351956649552</v>
      </c>
    </row>
    <row r="37" spans="2:23" x14ac:dyDescent="0.25">
      <c r="B37" s="31" t="s">
        <v>48</v>
      </c>
      <c r="C37" s="32" t="s">
        <v>15</v>
      </c>
      <c r="D37" s="32">
        <v>0.75</v>
      </c>
      <c r="E37" s="33">
        <v>20.475714656739679</v>
      </c>
      <c r="F37" s="34">
        <v>2.0027301188410673E-2</v>
      </c>
      <c r="G37" s="34">
        <v>1.4689257762207308E-2</v>
      </c>
      <c r="H37" s="34">
        <v>1.6820486809579371E-2</v>
      </c>
      <c r="I37" s="34">
        <f t="shared" si="0"/>
        <v>5.2420129726457043E-2</v>
      </c>
      <c r="J37" s="34">
        <v>0</v>
      </c>
      <c r="K37" s="33">
        <f t="shared" si="1"/>
        <v>21.54905427528789</v>
      </c>
      <c r="L37" s="34">
        <v>0.04</v>
      </c>
      <c r="M37" s="33">
        <f t="shared" si="2"/>
        <v>22.411016446299406</v>
      </c>
      <c r="N37" s="34">
        <v>0.04</v>
      </c>
      <c r="O37" s="33">
        <f t="shared" si="3"/>
        <v>23.307457104151382</v>
      </c>
      <c r="P37" s="34">
        <v>0.04</v>
      </c>
      <c r="Q37" s="33">
        <f t="shared" si="4"/>
        <v>24.239755388317437</v>
      </c>
      <c r="R37" s="34">
        <v>0.08</v>
      </c>
      <c r="S37" s="33">
        <f t="shared" si="5"/>
        <v>26.104351956649552</v>
      </c>
      <c r="T37" s="34">
        <v>0</v>
      </c>
      <c r="U37" s="48" t="s">
        <v>103</v>
      </c>
      <c r="V37" s="33">
        <v>20.475714656739679</v>
      </c>
      <c r="W37" s="33">
        <f t="shared" si="6"/>
        <v>26.104351956649552</v>
      </c>
    </row>
    <row r="38" spans="2:23" x14ac:dyDescent="0.25">
      <c r="B38" s="35" t="s">
        <v>49</v>
      </c>
      <c r="C38" s="24" t="s">
        <v>15</v>
      </c>
      <c r="D38" s="24">
        <v>0.5</v>
      </c>
      <c r="E38" s="25">
        <v>16.496885983897492</v>
      </c>
      <c r="F38" s="26">
        <v>2.0027301188410673E-2</v>
      </c>
      <c r="G38" s="26">
        <v>1.4689257762207308E-2</v>
      </c>
      <c r="H38" s="26">
        <v>1.6820486809579371E-2</v>
      </c>
      <c r="I38" s="26">
        <f t="shared" si="0"/>
        <v>5.2420129726457043E-2</v>
      </c>
      <c r="J38" s="26">
        <v>0</v>
      </c>
      <c r="K38" s="25">
        <f t="shared" si="1"/>
        <v>17.36165488725597</v>
      </c>
      <c r="L38" s="26">
        <v>0.04</v>
      </c>
      <c r="M38" s="25">
        <f t="shared" si="2"/>
        <v>18.056121082746209</v>
      </c>
      <c r="N38" s="26">
        <v>0.04</v>
      </c>
      <c r="O38" s="25">
        <f t="shared" si="3"/>
        <v>18.778365926056058</v>
      </c>
      <c r="P38" s="26">
        <v>0.04</v>
      </c>
      <c r="Q38" s="25">
        <f t="shared" si="4"/>
        <v>19.529500563098299</v>
      </c>
      <c r="R38" s="26">
        <v>0.08</v>
      </c>
      <c r="S38" s="25">
        <f t="shared" si="5"/>
        <v>21.031769837182786</v>
      </c>
      <c r="T38" s="26">
        <v>0</v>
      </c>
      <c r="U38" s="46" t="s">
        <v>103</v>
      </c>
      <c r="V38" s="25">
        <v>16.496885983897492</v>
      </c>
      <c r="W38" s="25">
        <f t="shared" si="6"/>
        <v>21.031769837182786</v>
      </c>
    </row>
    <row r="39" spans="2:23" x14ac:dyDescent="0.25">
      <c r="B39" s="37" t="s">
        <v>50</v>
      </c>
      <c r="C39" s="28" t="s">
        <v>15</v>
      </c>
      <c r="D39" s="28">
        <v>0.9</v>
      </c>
      <c r="E39" s="29">
        <v>24.791713271578224</v>
      </c>
      <c r="F39" s="30">
        <v>2.0027301188410673E-2</v>
      </c>
      <c r="G39" s="30">
        <v>1.4689257762207308E-2</v>
      </c>
      <c r="H39" s="30">
        <v>1.6820486809579371E-2</v>
      </c>
      <c r="I39" s="30">
        <f t="shared" si="0"/>
        <v>5.2420129726457043E-2</v>
      </c>
      <c r="J39" s="30">
        <v>0</v>
      </c>
      <c r="K39" s="29">
        <f t="shared" si="1"/>
        <v>26.091298097415482</v>
      </c>
      <c r="L39" s="30">
        <v>0.04</v>
      </c>
      <c r="M39" s="29">
        <f t="shared" si="2"/>
        <v>27.134950021312104</v>
      </c>
      <c r="N39" s="30">
        <v>0.04</v>
      </c>
      <c r="O39" s="29">
        <f t="shared" si="3"/>
        <v>28.22034802216459</v>
      </c>
      <c r="P39" s="30">
        <v>0.04</v>
      </c>
      <c r="Q39" s="29">
        <f t="shared" si="4"/>
        <v>29.349161943051175</v>
      </c>
      <c r="R39" s="30">
        <v>0.08</v>
      </c>
      <c r="S39" s="29">
        <f t="shared" si="5"/>
        <v>31.606789784824343</v>
      </c>
      <c r="T39" s="30">
        <v>0</v>
      </c>
      <c r="U39" s="47" t="s">
        <v>103</v>
      </c>
      <c r="V39" s="29">
        <v>24.791713271578224</v>
      </c>
      <c r="W39" s="29">
        <f t="shared" si="6"/>
        <v>31.606789784824343</v>
      </c>
    </row>
    <row r="40" spans="2:23" x14ac:dyDescent="0.25">
      <c r="B40" s="31" t="s">
        <v>51</v>
      </c>
      <c r="C40" s="32" t="s">
        <v>15</v>
      </c>
      <c r="D40" s="32">
        <v>0.5</v>
      </c>
      <c r="E40" s="33">
        <v>16.496885983897492</v>
      </c>
      <c r="F40" s="34">
        <v>2.0027301188410673E-2</v>
      </c>
      <c r="G40" s="34">
        <v>1.4689257762207308E-2</v>
      </c>
      <c r="H40" s="34">
        <v>1.6820486809579371E-2</v>
      </c>
      <c r="I40" s="34">
        <f t="shared" si="0"/>
        <v>5.2420129726457043E-2</v>
      </c>
      <c r="J40" s="34">
        <v>0</v>
      </c>
      <c r="K40" s="33">
        <f t="shared" si="1"/>
        <v>17.36165488725597</v>
      </c>
      <c r="L40" s="34">
        <v>0.04</v>
      </c>
      <c r="M40" s="33">
        <f t="shared" si="2"/>
        <v>18.056121082746209</v>
      </c>
      <c r="N40" s="34">
        <v>0.04</v>
      </c>
      <c r="O40" s="33">
        <f t="shared" si="3"/>
        <v>18.778365926056058</v>
      </c>
      <c r="P40" s="34">
        <v>0.04</v>
      </c>
      <c r="Q40" s="33">
        <f t="shared" si="4"/>
        <v>19.529500563098299</v>
      </c>
      <c r="R40" s="34">
        <v>0.08</v>
      </c>
      <c r="S40" s="33">
        <f t="shared" si="5"/>
        <v>21.031769837182786</v>
      </c>
      <c r="T40" s="34">
        <v>0</v>
      </c>
      <c r="U40" s="48" t="s">
        <v>103</v>
      </c>
      <c r="V40" s="33">
        <v>16.496885983897492</v>
      </c>
      <c r="W40" s="33">
        <f t="shared" si="6"/>
        <v>21.031769837182786</v>
      </c>
    </row>
    <row r="41" spans="2:23" x14ac:dyDescent="0.25">
      <c r="B41" s="35" t="s">
        <v>52</v>
      </c>
      <c r="C41" s="24" t="s">
        <v>15</v>
      </c>
      <c r="D41" s="24">
        <v>0.75</v>
      </c>
      <c r="E41" s="25">
        <v>20.475714656739679</v>
      </c>
      <c r="F41" s="26">
        <v>2.0027301188410673E-2</v>
      </c>
      <c r="G41" s="26">
        <v>1.4689257762207308E-2</v>
      </c>
      <c r="H41" s="26">
        <v>1.6820486809579371E-2</v>
      </c>
      <c r="I41" s="26">
        <f t="shared" si="0"/>
        <v>5.2420129726457043E-2</v>
      </c>
      <c r="J41" s="26">
        <v>0</v>
      </c>
      <c r="K41" s="25">
        <f t="shared" si="1"/>
        <v>21.54905427528789</v>
      </c>
      <c r="L41" s="26">
        <v>0.04</v>
      </c>
      <c r="M41" s="25">
        <f t="shared" si="2"/>
        <v>22.411016446299406</v>
      </c>
      <c r="N41" s="26">
        <v>0.04</v>
      </c>
      <c r="O41" s="25">
        <f t="shared" si="3"/>
        <v>23.307457104151382</v>
      </c>
      <c r="P41" s="26">
        <v>0.04</v>
      </c>
      <c r="Q41" s="25">
        <f t="shared" si="4"/>
        <v>24.239755388317437</v>
      </c>
      <c r="R41" s="26">
        <v>0.08</v>
      </c>
      <c r="S41" s="25">
        <f t="shared" si="5"/>
        <v>26.104351956649552</v>
      </c>
      <c r="T41" s="26">
        <v>0</v>
      </c>
      <c r="U41" s="46" t="s">
        <v>101</v>
      </c>
      <c r="V41" s="25">
        <v>21.750047044064608</v>
      </c>
      <c r="W41" s="25">
        <f t="shared" si="6"/>
        <v>26.347832988803521</v>
      </c>
    </row>
    <row r="42" spans="2:23" x14ac:dyDescent="0.25">
      <c r="B42" s="37" t="s">
        <v>53</v>
      </c>
      <c r="C42" s="28" t="s">
        <v>15</v>
      </c>
      <c r="D42" s="28">
        <v>0.75</v>
      </c>
      <c r="E42" s="29">
        <v>20.475714656739679</v>
      </c>
      <c r="F42" s="30">
        <v>2.0027301188410673E-2</v>
      </c>
      <c r="G42" s="30">
        <v>1.4689257762207308E-2</v>
      </c>
      <c r="H42" s="30">
        <v>1.6820486809579371E-2</v>
      </c>
      <c r="I42" s="30">
        <f t="shared" si="0"/>
        <v>5.2420129726457043E-2</v>
      </c>
      <c r="J42" s="30">
        <v>0</v>
      </c>
      <c r="K42" s="29">
        <f t="shared" si="1"/>
        <v>21.54905427528789</v>
      </c>
      <c r="L42" s="30">
        <v>0.04</v>
      </c>
      <c r="M42" s="29">
        <f t="shared" si="2"/>
        <v>22.411016446299406</v>
      </c>
      <c r="N42" s="30">
        <v>0.04</v>
      </c>
      <c r="O42" s="29">
        <f t="shared" si="3"/>
        <v>23.307457104151382</v>
      </c>
      <c r="P42" s="30">
        <v>0.04</v>
      </c>
      <c r="Q42" s="29">
        <f t="shared" si="4"/>
        <v>24.239755388317437</v>
      </c>
      <c r="R42" s="30">
        <v>0.08</v>
      </c>
      <c r="S42" s="29">
        <f t="shared" si="5"/>
        <v>26.104351956649552</v>
      </c>
      <c r="T42" s="30">
        <v>0</v>
      </c>
      <c r="U42" s="47" t="s">
        <v>101</v>
      </c>
      <c r="V42" s="29">
        <v>21.750047044064608</v>
      </c>
      <c r="W42" s="29">
        <f t="shared" si="6"/>
        <v>26.347832988803521</v>
      </c>
    </row>
    <row r="43" spans="2:23" x14ac:dyDescent="0.25">
      <c r="B43" s="31" t="s">
        <v>54</v>
      </c>
      <c r="C43" s="32" t="s">
        <v>15</v>
      </c>
      <c r="D43" s="32">
        <v>0.75</v>
      </c>
      <c r="E43" s="33">
        <v>20.475714656739679</v>
      </c>
      <c r="F43" s="34">
        <v>2.0027301188410673E-2</v>
      </c>
      <c r="G43" s="34">
        <v>1.4689257762207308E-2</v>
      </c>
      <c r="H43" s="34">
        <v>1.6820486809579371E-2</v>
      </c>
      <c r="I43" s="34">
        <f t="shared" si="0"/>
        <v>5.2420129726457043E-2</v>
      </c>
      <c r="J43" s="34">
        <v>0</v>
      </c>
      <c r="K43" s="33">
        <f t="shared" si="1"/>
        <v>21.54905427528789</v>
      </c>
      <c r="L43" s="34">
        <v>0.04</v>
      </c>
      <c r="M43" s="33">
        <f t="shared" si="2"/>
        <v>22.411016446299406</v>
      </c>
      <c r="N43" s="34">
        <v>0.04</v>
      </c>
      <c r="O43" s="33">
        <f t="shared" si="3"/>
        <v>23.307457104151382</v>
      </c>
      <c r="P43" s="34">
        <v>0.04</v>
      </c>
      <c r="Q43" s="33">
        <f t="shared" si="4"/>
        <v>24.239755388317437</v>
      </c>
      <c r="R43" s="34">
        <v>0.08</v>
      </c>
      <c r="S43" s="33">
        <f t="shared" si="5"/>
        <v>26.104351956649552</v>
      </c>
      <c r="T43" s="34">
        <v>0</v>
      </c>
      <c r="U43" s="48" t="s">
        <v>101</v>
      </c>
      <c r="V43" s="33">
        <v>21.750047044064608</v>
      </c>
      <c r="W43" s="33">
        <f t="shared" si="6"/>
        <v>26.347832988803521</v>
      </c>
    </row>
    <row r="44" spans="2:23" x14ac:dyDescent="0.25">
      <c r="B44" s="35" t="s">
        <v>55</v>
      </c>
      <c r="C44" s="24" t="s">
        <v>15</v>
      </c>
      <c r="D44" s="24">
        <v>0.75</v>
      </c>
      <c r="E44" s="25">
        <v>20.475714656739679</v>
      </c>
      <c r="F44" s="26">
        <v>2.0027301188410673E-2</v>
      </c>
      <c r="G44" s="26">
        <v>1.4689257762207308E-2</v>
      </c>
      <c r="H44" s="26">
        <v>1.6820486809579371E-2</v>
      </c>
      <c r="I44" s="26">
        <f t="shared" si="0"/>
        <v>5.2420129726457043E-2</v>
      </c>
      <c r="J44" s="26">
        <v>0</v>
      </c>
      <c r="K44" s="25">
        <f t="shared" si="1"/>
        <v>21.54905427528789</v>
      </c>
      <c r="L44" s="26">
        <v>0.04</v>
      </c>
      <c r="M44" s="25">
        <f t="shared" si="2"/>
        <v>22.411016446299406</v>
      </c>
      <c r="N44" s="26">
        <v>0.04</v>
      </c>
      <c r="O44" s="25">
        <f t="shared" si="3"/>
        <v>23.307457104151382</v>
      </c>
      <c r="P44" s="26">
        <v>0.04</v>
      </c>
      <c r="Q44" s="25">
        <f t="shared" si="4"/>
        <v>24.239755388317437</v>
      </c>
      <c r="R44" s="26">
        <v>0.08</v>
      </c>
      <c r="S44" s="25">
        <f t="shared" si="5"/>
        <v>26.104351956649552</v>
      </c>
      <c r="T44" s="26">
        <v>0</v>
      </c>
      <c r="U44" s="46" t="s">
        <v>101</v>
      </c>
      <c r="V44" s="25">
        <v>21.750047044064608</v>
      </c>
      <c r="W44" s="25">
        <f t="shared" si="6"/>
        <v>26.347832988803521</v>
      </c>
    </row>
    <row r="45" spans="2:23" x14ac:dyDescent="0.25">
      <c r="B45" s="31" t="s">
        <v>56</v>
      </c>
      <c r="C45" s="32" t="s">
        <v>15</v>
      </c>
      <c r="D45" s="32">
        <v>0.75</v>
      </c>
      <c r="E45" s="33">
        <v>20.475714656739679</v>
      </c>
      <c r="F45" s="34">
        <v>2.0027301188410673E-2</v>
      </c>
      <c r="G45" s="34">
        <v>1.4689257762207308E-2</v>
      </c>
      <c r="H45" s="34">
        <v>1.6820486809579371E-2</v>
      </c>
      <c r="I45" s="34">
        <f t="shared" si="0"/>
        <v>5.2420129726457043E-2</v>
      </c>
      <c r="J45" s="34">
        <v>0</v>
      </c>
      <c r="K45" s="33">
        <f t="shared" si="1"/>
        <v>21.54905427528789</v>
      </c>
      <c r="L45" s="34">
        <v>0.04</v>
      </c>
      <c r="M45" s="33">
        <f t="shared" si="2"/>
        <v>22.411016446299406</v>
      </c>
      <c r="N45" s="34">
        <v>0.04</v>
      </c>
      <c r="O45" s="33">
        <f t="shared" si="3"/>
        <v>23.307457104151382</v>
      </c>
      <c r="P45" s="34">
        <v>0.04</v>
      </c>
      <c r="Q45" s="33">
        <f t="shared" si="4"/>
        <v>24.239755388317437</v>
      </c>
      <c r="R45" s="34">
        <v>0.08</v>
      </c>
      <c r="S45" s="33">
        <f t="shared" si="5"/>
        <v>26.104351956649552</v>
      </c>
      <c r="T45" s="34">
        <v>0</v>
      </c>
      <c r="U45" s="48" t="s">
        <v>101</v>
      </c>
      <c r="V45" s="33">
        <v>21.750047044064608</v>
      </c>
      <c r="W45" s="33">
        <f t="shared" si="6"/>
        <v>26.347832988803521</v>
      </c>
    </row>
    <row r="46" spans="2:23" x14ac:dyDescent="0.25">
      <c r="B46" s="35" t="s">
        <v>57</v>
      </c>
      <c r="C46" s="24" t="s">
        <v>15</v>
      </c>
      <c r="D46" s="24">
        <v>0.75</v>
      </c>
      <c r="E46" s="25">
        <v>20.475714656739679</v>
      </c>
      <c r="F46" s="26">
        <v>2.0027301188410673E-2</v>
      </c>
      <c r="G46" s="26">
        <v>1.4689257762207308E-2</v>
      </c>
      <c r="H46" s="26">
        <v>1.6820486809579371E-2</v>
      </c>
      <c r="I46" s="26">
        <f t="shared" si="0"/>
        <v>5.2420129726457043E-2</v>
      </c>
      <c r="J46" s="26">
        <v>0</v>
      </c>
      <c r="K46" s="25">
        <f t="shared" si="1"/>
        <v>21.54905427528789</v>
      </c>
      <c r="L46" s="26">
        <v>0.04</v>
      </c>
      <c r="M46" s="25">
        <f t="shared" si="2"/>
        <v>22.411016446299406</v>
      </c>
      <c r="N46" s="26">
        <v>0.04</v>
      </c>
      <c r="O46" s="25">
        <f t="shared" si="3"/>
        <v>23.307457104151382</v>
      </c>
      <c r="P46" s="26">
        <v>0.04</v>
      </c>
      <c r="Q46" s="25">
        <f t="shared" si="4"/>
        <v>24.239755388317437</v>
      </c>
      <c r="R46" s="26">
        <v>0.08</v>
      </c>
      <c r="S46" s="25">
        <f t="shared" si="5"/>
        <v>26.104351956649552</v>
      </c>
      <c r="T46" s="26">
        <v>0</v>
      </c>
      <c r="U46" s="46" t="s">
        <v>101</v>
      </c>
      <c r="V46" s="25">
        <v>21.750047044064608</v>
      </c>
      <c r="W46" s="25">
        <f t="shared" si="6"/>
        <v>26.347832988803521</v>
      </c>
    </row>
    <row r="47" spans="2:23" x14ac:dyDescent="0.25">
      <c r="B47" s="31" t="s">
        <v>58</v>
      </c>
      <c r="C47" s="32" t="s">
        <v>15</v>
      </c>
      <c r="D47" s="32">
        <v>0.9</v>
      </c>
      <c r="E47" s="33">
        <v>24.791713271578224</v>
      </c>
      <c r="F47" s="34">
        <v>2.0027301188410673E-2</v>
      </c>
      <c r="G47" s="34">
        <v>1.4689257762207308E-2</v>
      </c>
      <c r="H47" s="34">
        <v>1.6820486809579371E-2</v>
      </c>
      <c r="I47" s="34">
        <f t="shared" si="0"/>
        <v>5.2420129726457043E-2</v>
      </c>
      <c r="J47" s="34">
        <v>0</v>
      </c>
      <c r="K47" s="33">
        <f t="shared" si="1"/>
        <v>26.091298097415482</v>
      </c>
      <c r="L47" s="34">
        <v>0.04</v>
      </c>
      <c r="M47" s="33">
        <f t="shared" si="2"/>
        <v>27.134950021312104</v>
      </c>
      <c r="N47" s="34">
        <v>0.04</v>
      </c>
      <c r="O47" s="33">
        <f t="shared" si="3"/>
        <v>28.22034802216459</v>
      </c>
      <c r="P47" s="34">
        <v>0.04</v>
      </c>
      <c r="Q47" s="33">
        <f t="shared" si="4"/>
        <v>29.349161943051175</v>
      </c>
      <c r="R47" s="34">
        <v>0.08</v>
      </c>
      <c r="S47" s="33">
        <f t="shared" si="5"/>
        <v>31.606789784824343</v>
      </c>
      <c r="T47" s="34">
        <v>0</v>
      </c>
      <c r="U47" s="48" t="s">
        <v>103</v>
      </c>
      <c r="V47" s="33">
        <v>24.791713271578224</v>
      </c>
      <c r="W47" s="33">
        <f t="shared" si="6"/>
        <v>31.606789784824343</v>
      </c>
    </row>
    <row r="48" spans="2:23" x14ac:dyDescent="0.25">
      <c r="B48" s="35" t="s">
        <v>59</v>
      </c>
      <c r="C48" s="24" t="s">
        <v>60</v>
      </c>
      <c r="D48" s="24">
        <v>0.5</v>
      </c>
      <c r="E48" s="25">
        <v>28.760562721842255</v>
      </c>
      <c r="F48" s="26">
        <v>2.0027301188410673E-2</v>
      </c>
      <c r="G48" s="26">
        <v>1.4689257762207308E-2</v>
      </c>
      <c r="H48" s="26">
        <v>1.6820486809579371E-2</v>
      </c>
      <c r="I48" s="26">
        <f t="shared" si="0"/>
        <v>5.2420129726457043E-2</v>
      </c>
      <c r="J48" s="26">
        <v>0</v>
      </c>
      <c r="K48" s="25">
        <f t="shared" si="1"/>
        <v>30.268195150727131</v>
      </c>
      <c r="L48" s="26">
        <v>0.04</v>
      </c>
      <c r="M48" s="25">
        <f t="shared" si="2"/>
        <v>31.478922956756218</v>
      </c>
      <c r="N48" s="26">
        <v>0.04</v>
      </c>
      <c r="O48" s="25">
        <f t="shared" si="3"/>
        <v>32.738079875026465</v>
      </c>
      <c r="P48" s="26">
        <v>0.04</v>
      </c>
      <c r="Q48" s="25">
        <f t="shared" si="4"/>
        <v>34.047603070027527</v>
      </c>
      <c r="R48" s="26">
        <v>0.08</v>
      </c>
      <c r="S48" s="25">
        <f t="shared" si="5"/>
        <v>36.666649460029646</v>
      </c>
      <c r="T48" s="26">
        <v>0</v>
      </c>
      <c r="U48" s="46" t="s">
        <v>101</v>
      </c>
      <c r="V48" s="25">
        <v>30.755055668809785</v>
      </c>
      <c r="W48" s="25">
        <f t="shared" si="6"/>
        <v>37.256428396750827</v>
      </c>
    </row>
    <row r="49" spans="2:23" x14ac:dyDescent="0.25">
      <c r="B49" s="37" t="s">
        <v>61</v>
      </c>
      <c r="C49" s="28" t="s">
        <v>60</v>
      </c>
      <c r="D49" s="28">
        <v>0.5</v>
      </c>
      <c r="E49" s="29">
        <v>28.760562721842255</v>
      </c>
      <c r="F49" s="30">
        <v>2.0027301188410673E-2</v>
      </c>
      <c r="G49" s="30">
        <v>1.4689257762207308E-2</v>
      </c>
      <c r="H49" s="30">
        <v>1.6820486809579371E-2</v>
      </c>
      <c r="I49" s="30">
        <f t="shared" si="0"/>
        <v>5.2420129726457043E-2</v>
      </c>
      <c r="J49" s="30">
        <v>0</v>
      </c>
      <c r="K49" s="29">
        <f t="shared" si="1"/>
        <v>30.268195150727131</v>
      </c>
      <c r="L49" s="30">
        <v>0.04</v>
      </c>
      <c r="M49" s="29">
        <f t="shared" si="2"/>
        <v>31.478922956756218</v>
      </c>
      <c r="N49" s="30">
        <v>0.04</v>
      </c>
      <c r="O49" s="29">
        <f t="shared" si="3"/>
        <v>32.738079875026465</v>
      </c>
      <c r="P49" s="30">
        <v>0.04</v>
      </c>
      <c r="Q49" s="29">
        <f t="shared" si="4"/>
        <v>34.047603070027527</v>
      </c>
      <c r="R49" s="30">
        <v>0.08</v>
      </c>
      <c r="S49" s="29">
        <f t="shared" si="5"/>
        <v>36.666649460029646</v>
      </c>
      <c r="T49" s="30">
        <v>0</v>
      </c>
      <c r="U49" s="47" t="s">
        <v>101</v>
      </c>
      <c r="V49" s="29">
        <v>30.755055668809785</v>
      </c>
      <c r="W49" s="29">
        <f t="shared" si="6"/>
        <v>37.256428396750827</v>
      </c>
    </row>
    <row r="50" spans="2:23" x14ac:dyDescent="0.25">
      <c r="B50" s="37" t="s">
        <v>62</v>
      </c>
      <c r="C50" s="28" t="s">
        <v>60</v>
      </c>
      <c r="D50" s="28">
        <v>0.75</v>
      </c>
      <c r="E50" s="29">
        <v>37.829842437884167</v>
      </c>
      <c r="F50" s="30">
        <v>2.0027301188410673E-2</v>
      </c>
      <c r="G50" s="30">
        <v>1.4689257762207308E-2</v>
      </c>
      <c r="H50" s="30">
        <v>1.6820486809579371E-2</v>
      </c>
      <c r="I50" s="30">
        <f t="shared" si="0"/>
        <v>5.2420129726457043E-2</v>
      </c>
      <c r="J50" s="30">
        <v>0</v>
      </c>
      <c r="K50" s="29">
        <f t="shared" si="1"/>
        <v>39.812887686009482</v>
      </c>
      <c r="L50" s="30">
        <v>0.04</v>
      </c>
      <c r="M50" s="29">
        <f t="shared" si="2"/>
        <v>41.405403193449864</v>
      </c>
      <c r="N50" s="30">
        <v>0.04</v>
      </c>
      <c r="O50" s="29">
        <f t="shared" si="3"/>
        <v>43.061619321187862</v>
      </c>
      <c r="P50" s="30">
        <v>0.04</v>
      </c>
      <c r="Q50" s="29">
        <f t="shared" si="4"/>
        <v>44.784084094035379</v>
      </c>
      <c r="R50" s="30">
        <v>0.08</v>
      </c>
      <c r="S50" s="29">
        <f t="shared" si="5"/>
        <v>48.229013639730411</v>
      </c>
      <c r="T50" s="30">
        <v>0</v>
      </c>
      <c r="U50" s="47" t="s">
        <v>103</v>
      </c>
      <c r="V50" s="29">
        <v>37.829842437884167</v>
      </c>
      <c r="W50" s="29">
        <f t="shared" si="6"/>
        <v>48.229013639730411</v>
      </c>
    </row>
    <row r="51" spans="2:23" x14ac:dyDescent="0.25">
      <c r="B51" s="37" t="s">
        <v>63</v>
      </c>
      <c r="C51" s="28" t="s">
        <v>60</v>
      </c>
      <c r="D51" s="28">
        <v>0.5</v>
      </c>
      <c r="E51" s="29">
        <v>28.760562721842255</v>
      </c>
      <c r="F51" s="30">
        <v>2.0027301188410673E-2</v>
      </c>
      <c r="G51" s="30">
        <v>1.4689257762207308E-2</v>
      </c>
      <c r="H51" s="30">
        <v>1.6820486809579371E-2</v>
      </c>
      <c r="I51" s="30">
        <f t="shared" si="0"/>
        <v>5.2420129726457043E-2</v>
      </c>
      <c r="J51" s="30">
        <v>0</v>
      </c>
      <c r="K51" s="29">
        <f t="shared" si="1"/>
        <v>30.268195150727131</v>
      </c>
      <c r="L51" s="30">
        <v>0.04</v>
      </c>
      <c r="M51" s="29">
        <f t="shared" si="2"/>
        <v>31.478922956756218</v>
      </c>
      <c r="N51" s="30">
        <v>0.04</v>
      </c>
      <c r="O51" s="29">
        <f t="shared" si="3"/>
        <v>32.738079875026465</v>
      </c>
      <c r="P51" s="30">
        <v>0.04</v>
      </c>
      <c r="Q51" s="29">
        <f t="shared" si="4"/>
        <v>34.047603070027527</v>
      </c>
      <c r="R51" s="30">
        <v>0.08</v>
      </c>
      <c r="S51" s="29">
        <f t="shared" si="5"/>
        <v>36.666649460029646</v>
      </c>
      <c r="T51" s="30">
        <v>0</v>
      </c>
      <c r="U51" s="47" t="s">
        <v>101</v>
      </c>
      <c r="V51" s="29">
        <v>30.755055668809785</v>
      </c>
      <c r="W51" s="29">
        <f t="shared" si="6"/>
        <v>37.256428396750827</v>
      </c>
    </row>
    <row r="52" spans="2:23" x14ac:dyDescent="0.25">
      <c r="B52" s="37" t="s">
        <v>64</v>
      </c>
      <c r="C52" s="28" t="s">
        <v>60</v>
      </c>
      <c r="D52" s="28">
        <v>0.5</v>
      </c>
      <c r="E52" s="29">
        <v>28.760562721842255</v>
      </c>
      <c r="F52" s="30">
        <v>2.0027301188410673E-2</v>
      </c>
      <c r="G52" s="30">
        <v>1.4689257762207308E-2</v>
      </c>
      <c r="H52" s="30">
        <v>1.6820486809579371E-2</v>
      </c>
      <c r="I52" s="30">
        <f t="shared" si="0"/>
        <v>5.2420129726457043E-2</v>
      </c>
      <c r="J52" s="30">
        <v>0</v>
      </c>
      <c r="K52" s="29">
        <f t="shared" si="1"/>
        <v>30.268195150727131</v>
      </c>
      <c r="L52" s="30">
        <v>0.04</v>
      </c>
      <c r="M52" s="29">
        <f t="shared" si="2"/>
        <v>31.478922956756218</v>
      </c>
      <c r="N52" s="30">
        <v>0.04</v>
      </c>
      <c r="O52" s="29">
        <f t="shared" si="3"/>
        <v>32.738079875026465</v>
      </c>
      <c r="P52" s="30">
        <v>0.04</v>
      </c>
      <c r="Q52" s="29">
        <f t="shared" si="4"/>
        <v>34.047603070027527</v>
      </c>
      <c r="R52" s="30">
        <v>0.08</v>
      </c>
      <c r="S52" s="29">
        <f t="shared" si="5"/>
        <v>36.666649460029646</v>
      </c>
      <c r="T52" s="30">
        <v>0</v>
      </c>
      <c r="U52" s="47" t="s">
        <v>101</v>
      </c>
      <c r="V52" s="29">
        <v>30.755055668809785</v>
      </c>
      <c r="W52" s="29">
        <f t="shared" si="6"/>
        <v>37.256428396750827</v>
      </c>
    </row>
    <row r="53" spans="2:23" x14ac:dyDescent="0.25">
      <c r="B53" s="37" t="s">
        <v>65</v>
      </c>
      <c r="C53" s="28" t="s">
        <v>60</v>
      </c>
      <c r="D53" s="28">
        <v>0.5</v>
      </c>
      <c r="E53" s="29">
        <v>28.760562721842255</v>
      </c>
      <c r="F53" s="30">
        <v>2.0027301188410673E-2</v>
      </c>
      <c r="G53" s="30">
        <v>1.4689257762207308E-2</v>
      </c>
      <c r="H53" s="30">
        <v>1.6820486809579371E-2</v>
      </c>
      <c r="I53" s="30">
        <f t="shared" si="0"/>
        <v>5.2420129726457043E-2</v>
      </c>
      <c r="J53" s="30">
        <v>0</v>
      </c>
      <c r="K53" s="29">
        <f t="shared" si="1"/>
        <v>30.268195150727131</v>
      </c>
      <c r="L53" s="30">
        <v>0.04</v>
      </c>
      <c r="M53" s="29">
        <f t="shared" si="2"/>
        <v>31.478922956756218</v>
      </c>
      <c r="N53" s="30">
        <v>0.04</v>
      </c>
      <c r="O53" s="29">
        <f t="shared" si="3"/>
        <v>32.738079875026465</v>
      </c>
      <c r="P53" s="30">
        <v>0.04</v>
      </c>
      <c r="Q53" s="29">
        <f t="shared" si="4"/>
        <v>34.047603070027527</v>
      </c>
      <c r="R53" s="30">
        <v>0.08</v>
      </c>
      <c r="S53" s="29">
        <f t="shared" si="5"/>
        <v>36.666649460029646</v>
      </c>
      <c r="T53" s="30">
        <v>0</v>
      </c>
      <c r="U53" s="47" t="s">
        <v>101</v>
      </c>
      <c r="V53" s="29">
        <v>30.755055668809785</v>
      </c>
      <c r="W53" s="29">
        <f t="shared" si="6"/>
        <v>37.256428396750827</v>
      </c>
    </row>
    <row r="54" spans="2:23" x14ac:dyDescent="0.25">
      <c r="B54" s="31" t="s">
        <v>66</v>
      </c>
      <c r="C54" s="32" t="s">
        <v>60</v>
      </c>
      <c r="D54" s="32">
        <v>0.5</v>
      </c>
      <c r="E54" s="33">
        <v>28.760562721842255</v>
      </c>
      <c r="F54" s="34">
        <v>2.0027301188410673E-2</v>
      </c>
      <c r="G54" s="34">
        <v>1.4689257762207308E-2</v>
      </c>
      <c r="H54" s="34">
        <v>1.6820486809579371E-2</v>
      </c>
      <c r="I54" s="34">
        <f t="shared" si="0"/>
        <v>5.2420129726457043E-2</v>
      </c>
      <c r="J54" s="34">
        <v>0</v>
      </c>
      <c r="K54" s="33">
        <f t="shared" si="1"/>
        <v>30.268195150727131</v>
      </c>
      <c r="L54" s="34">
        <v>0.04</v>
      </c>
      <c r="M54" s="33">
        <f t="shared" si="2"/>
        <v>31.478922956756218</v>
      </c>
      <c r="N54" s="34">
        <v>0.04</v>
      </c>
      <c r="O54" s="33">
        <f t="shared" si="3"/>
        <v>32.738079875026465</v>
      </c>
      <c r="P54" s="34">
        <v>0.04</v>
      </c>
      <c r="Q54" s="33">
        <f t="shared" si="4"/>
        <v>34.047603070027527</v>
      </c>
      <c r="R54" s="34">
        <v>0.08</v>
      </c>
      <c r="S54" s="33">
        <f t="shared" si="5"/>
        <v>36.666649460029646</v>
      </c>
      <c r="T54" s="34">
        <v>0</v>
      </c>
      <c r="U54" s="48" t="s">
        <v>101</v>
      </c>
      <c r="V54" s="33">
        <v>30.755055668809785</v>
      </c>
      <c r="W54" s="33">
        <f t="shared" si="6"/>
        <v>37.256428396750827</v>
      </c>
    </row>
    <row r="55" spans="2:23" x14ac:dyDescent="0.25">
      <c r="B55" s="35" t="s">
        <v>67</v>
      </c>
      <c r="C55" s="24" t="s">
        <v>68</v>
      </c>
      <c r="D55" s="24">
        <v>0.5</v>
      </c>
      <c r="E55" s="25">
        <v>30.270000000000003</v>
      </c>
      <c r="F55" s="26">
        <v>2.0027301188410673E-2</v>
      </c>
      <c r="G55" s="26">
        <v>1.4689257762207308E-2</v>
      </c>
      <c r="H55" s="26">
        <v>1.6820486809579371E-2</v>
      </c>
      <c r="I55" s="26">
        <f t="shared" si="0"/>
        <v>5.2420129726457043E-2</v>
      </c>
      <c r="J55" s="26">
        <v>9.5000000000000001E-2</v>
      </c>
      <c r="K55" s="25">
        <f t="shared" si="1"/>
        <v>34.883149272867747</v>
      </c>
      <c r="L55" s="26">
        <v>0.04</v>
      </c>
      <c r="M55" s="25">
        <f t="shared" si="2"/>
        <v>36.278475243782459</v>
      </c>
      <c r="N55" s="26">
        <v>0.04</v>
      </c>
      <c r="O55" s="25">
        <f t="shared" si="3"/>
        <v>37.729614253533761</v>
      </c>
      <c r="P55" s="26">
        <v>0.04</v>
      </c>
      <c r="Q55" s="25">
        <f t="shared" si="4"/>
        <v>39.238798823675111</v>
      </c>
      <c r="R55" s="26">
        <v>0.08</v>
      </c>
      <c r="S55" s="25">
        <f t="shared" si="5"/>
        <v>42.257167963957819</v>
      </c>
      <c r="T55" s="26">
        <v>0</v>
      </c>
      <c r="U55" s="46" t="s">
        <v>103</v>
      </c>
      <c r="V55" s="25">
        <v>30.270000000000003</v>
      </c>
      <c r="W55" s="25">
        <f t="shared" si="6"/>
        <v>42.257167963957819</v>
      </c>
    </row>
    <row r="56" spans="2:23" x14ac:dyDescent="0.25">
      <c r="B56" s="37" t="s">
        <v>69</v>
      </c>
      <c r="C56" s="28" t="s">
        <v>70</v>
      </c>
      <c r="D56" s="28">
        <v>0.75</v>
      </c>
      <c r="E56" s="29">
        <v>61.56</v>
      </c>
      <c r="F56" s="30">
        <v>2.0027301188410673E-2</v>
      </c>
      <c r="G56" s="30">
        <v>1.4689257762207308E-2</v>
      </c>
      <c r="H56" s="30">
        <v>1.6820486809579371E-2</v>
      </c>
      <c r="I56" s="30">
        <f t="shared" si="0"/>
        <v>5.2420129726457043E-2</v>
      </c>
      <c r="J56" s="30">
        <v>9.5000000000000001E-2</v>
      </c>
      <c r="K56" s="29">
        <f t="shared" si="1"/>
        <v>70.94174658862697</v>
      </c>
      <c r="L56" s="30">
        <v>0.04</v>
      </c>
      <c r="M56" s="29">
        <f t="shared" si="2"/>
        <v>73.779416452172057</v>
      </c>
      <c r="N56" s="30">
        <v>0.04</v>
      </c>
      <c r="O56" s="29">
        <f t="shared" si="3"/>
        <v>76.730593110258937</v>
      </c>
      <c r="P56" s="30">
        <v>0.04</v>
      </c>
      <c r="Q56" s="29">
        <f t="shared" si="4"/>
        <v>79.799816834669301</v>
      </c>
      <c r="R56" s="30">
        <v>0.08</v>
      </c>
      <c r="S56" s="29">
        <f t="shared" si="5"/>
        <v>85.938264283490014</v>
      </c>
      <c r="T56" s="30">
        <v>0</v>
      </c>
      <c r="U56" s="47" t="s">
        <v>103</v>
      </c>
      <c r="V56" s="29">
        <v>61.56</v>
      </c>
      <c r="W56" s="29">
        <f t="shared" si="6"/>
        <v>85.938264283490014</v>
      </c>
    </row>
    <row r="57" spans="2:23" x14ac:dyDescent="0.25">
      <c r="B57" s="37" t="s">
        <v>71</v>
      </c>
      <c r="C57" s="28" t="s">
        <v>70</v>
      </c>
      <c r="D57" s="28">
        <v>0.5</v>
      </c>
      <c r="E57" s="29">
        <v>51.28</v>
      </c>
      <c r="F57" s="30">
        <v>2.0027301188410673E-2</v>
      </c>
      <c r="G57" s="30">
        <v>1.4689257762207308E-2</v>
      </c>
      <c r="H57" s="30">
        <v>1.6820486809579371E-2</v>
      </c>
      <c r="I57" s="30">
        <f t="shared" si="0"/>
        <v>5.2420129726457043E-2</v>
      </c>
      <c r="J57" s="30">
        <v>9.5000000000000001E-2</v>
      </c>
      <c r="K57" s="29">
        <f t="shared" si="1"/>
        <v>59.095074156348133</v>
      </c>
      <c r="L57" s="30">
        <v>0.04</v>
      </c>
      <c r="M57" s="29">
        <f t="shared" si="2"/>
        <v>61.458877122602061</v>
      </c>
      <c r="N57" s="30">
        <v>0.04</v>
      </c>
      <c r="O57" s="29">
        <f t="shared" si="3"/>
        <v>63.917232207506146</v>
      </c>
      <c r="P57" s="30">
        <v>0.04</v>
      </c>
      <c r="Q57" s="29">
        <f t="shared" si="4"/>
        <v>66.473921495806394</v>
      </c>
      <c r="R57" s="30">
        <v>0.08</v>
      </c>
      <c r="S57" s="29">
        <f t="shared" si="5"/>
        <v>71.58730007240689</v>
      </c>
      <c r="T57" s="30">
        <v>0</v>
      </c>
      <c r="U57" s="47" t="s">
        <v>103</v>
      </c>
      <c r="V57" s="29">
        <v>51.28</v>
      </c>
      <c r="W57" s="29">
        <f t="shared" si="6"/>
        <v>71.58730007240689</v>
      </c>
    </row>
    <row r="58" spans="2:23" x14ac:dyDescent="0.25">
      <c r="B58" s="31" t="s">
        <v>72</v>
      </c>
      <c r="C58" s="32" t="s">
        <v>70</v>
      </c>
      <c r="D58" s="32">
        <v>0.5</v>
      </c>
      <c r="E58" s="33">
        <v>51.28</v>
      </c>
      <c r="F58" s="34">
        <v>2.0027301188410673E-2</v>
      </c>
      <c r="G58" s="34">
        <v>1.4689257762207308E-2</v>
      </c>
      <c r="H58" s="34">
        <v>1.6820486809579371E-2</v>
      </c>
      <c r="I58" s="34">
        <f t="shared" si="0"/>
        <v>5.2420129726457043E-2</v>
      </c>
      <c r="J58" s="34">
        <v>9.5000000000000001E-2</v>
      </c>
      <c r="K58" s="33">
        <f t="shared" si="1"/>
        <v>59.095074156348133</v>
      </c>
      <c r="L58" s="34">
        <v>0.04</v>
      </c>
      <c r="M58" s="33">
        <f t="shared" si="2"/>
        <v>61.458877122602061</v>
      </c>
      <c r="N58" s="34">
        <v>0.04</v>
      </c>
      <c r="O58" s="33">
        <f t="shared" si="3"/>
        <v>63.917232207506146</v>
      </c>
      <c r="P58" s="34">
        <v>0.04</v>
      </c>
      <c r="Q58" s="33">
        <f t="shared" si="4"/>
        <v>66.473921495806394</v>
      </c>
      <c r="R58" s="34">
        <v>0.08</v>
      </c>
      <c r="S58" s="33">
        <f t="shared" si="5"/>
        <v>71.58730007240689</v>
      </c>
      <c r="T58" s="34">
        <v>0</v>
      </c>
      <c r="U58" s="48" t="s">
        <v>103</v>
      </c>
      <c r="V58" s="33">
        <v>51.28</v>
      </c>
      <c r="W58" s="33">
        <f t="shared" si="6"/>
        <v>71.58730007240689</v>
      </c>
    </row>
    <row r="59" spans="2:23" x14ac:dyDescent="0.25">
      <c r="B59" s="37" t="s">
        <v>73</v>
      </c>
      <c r="C59" s="28" t="s">
        <v>74</v>
      </c>
      <c r="D59" s="28">
        <v>0.5</v>
      </c>
      <c r="E59" s="29">
        <v>43.649999999999991</v>
      </c>
      <c r="F59" s="30">
        <v>2.0027301188410673E-2</v>
      </c>
      <c r="G59" s="30">
        <v>1.4689257762207308E-2</v>
      </c>
      <c r="H59" s="30">
        <v>1.6820486809579371E-2</v>
      </c>
      <c r="I59" s="30">
        <f t="shared" si="0"/>
        <v>5.2420129726457043E-2</v>
      </c>
      <c r="J59" s="30">
        <v>9.5000000000000001E-2</v>
      </c>
      <c r="K59" s="29">
        <f t="shared" si="1"/>
        <v>50.302261835503032</v>
      </c>
      <c r="L59" s="30">
        <v>0.04</v>
      </c>
      <c r="M59" s="29">
        <f t="shared" si="2"/>
        <v>52.314352308923155</v>
      </c>
      <c r="N59" s="30">
        <v>0.04</v>
      </c>
      <c r="O59" s="29">
        <f t="shared" si="3"/>
        <v>54.406926401280082</v>
      </c>
      <c r="P59" s="30">
        <v>0.04</v>
      </c>
      <c r="Q59" s="29">
        <f t="shared" si="4"/>
        <v>56.583203457331287</v>
      </c>
      <c r="R59" s="30">
        <v>0.08</v>
      </c>
      <c r="S59" s="29">
        <f t="shared" si="5"/>
        <v>60.935757569433697</v>
      </c>
      <c r="T59" s="30">
        <v>0</v>
      </c>
      <c r="U59" s="47" t="s">
        <v>103</v>
      </c>
      <c r="V59" s="29">
        <v>43.649999999999991</v>
      </c>
      <c r="W59" s="29">
        <f t="shared" si="6"/>
        <v>60.935757569433697</v>
      </c>
    </row>
    <row r="60" spans="2:23" x14ac:dyDescent="0.25">
      <c r="B60" s="37" t="s">
        <v>75</v>
      </c>
      <c r="C60" s="28" t="s">
        <v>60</v>
      </c>
      <c r="D60" s="28">
        <v>0.5</v>
      </c>
      <c r="E60" s="29">
        <v>28.760562721842255</v>
      </c>
      <c r="F60" s="30">
        <v>2.0027301188410673E-2</v>
      </c>
      <c r="G60" s="30">
        <v>1.4689257762207308E-2</v>
      </c>
      <c r="H60" s="30">
        <v>1.6820486809579371E-2</v>
      </c>
      <c r="I60" s="30">
        <f t="shared" si="0"/>
        <v>5.2420129726457043E-2</v>
      </c>
      <c r="J60" s="30">
        <v>9.5000000000000001E-2</v>
      </c>
      <c r="K60" s="29">
        <f t="shared" si="1"/>
        <v>33.143673690046214</v>
      </c>
      <c r="L60" s="30">
        <v>0.04</v>
      </c>
      <c r="M60" s="29">
        <f t="shared" si="2"/>
        <v>34.469420637648064</v>
      </c>
      <c r="N60" s="30">
        <v>0.04</v>
      </c>
      <c r="O60" s="29">
        <f t="shared" si="3"/>
        <v>35.848197463153987</v>
      </c>
      <c r="P60" s="30">
        <v>0.04</v>
      </c>
      <c r="Q60" s="29">
        <f t="shared" si="4"/>
        <v>37.282125361680144</v>
      </c>
      <c r="R60" s="30">
        <v>0.08</v>
      </c>
      <c r="S60" s="29">
        <f t="shared" si="5"/>
        <v>40.149981158732466</v>
      </c>
      <c r="T60" s="30">
        <v>0</v>
      </c>
      <c r="U60" s="47" t="s">
        <v>103</v>
      </c>
      <c r="V60" s="29">
        <v>28.760562721842255</v>
      </c>
      <c r="W60" s="29">
        <f t="shared" si="6"/>
        <v>40.149981158732466</v>
      </c>
    </row>
    <row r="61" spans="2:23" x14ac:dyDescent="0.25">
      <c r="B61" s="35" t="s">
        <v>76</v>
      </c>
      <c r="C61" s="24" t="s">
        <v>15</v>
      </c>
      <c r="D61" s="24">
        <v>0.5</v>
      </c>
      <c r="E61" s="25">
        <v>16.496885983897492</v>
      </c>
      <c r="F61" s="26">
        <v>2.0027301188410673E-2</v>
      </c>
      <c r="G61" s="26">
        <v>1.4689257762207308E-2</v>
      </c>
      <c r="H61" s="26">
        <v>1.6820486809579371E-2</v>
      </c>
      <c r="I61" s="26">
        <f t="shared" si="0"/>
        <v>5.2420129726457043E-2</v>
      </c>
      <c r="J61" s="26">
        <v>0</v>
      </c>
      <c r="K61" s="25">
        <f t="shared" si="1"/>
        <v>17.36165488725597</v>
      </c>
      <c r="L61" s="26">
        <v>0.04</v>
      </c>
      <c r="M61" s="25">
        <f t="shared" si="2"/>
        <v>18.056121082746209</v>
      </c>
      <c r="N61" s="26">
        <v>0.04</v>
      </c>
      <c r="O61" s="25">
        <f t="shared" si="3"/>
        <v>18.778365926056058</v>
      </c>
      <c r="P61" s="26">
        <v>0.04</v>
      </c>
      <c r="Q61" s="25">
        <f t="shared" si="4"/>
        <v>19.529500563098299</v>
      </c>
      <c r="R61" s="26">
        <v>0.08</v>
      </c>
      <c r="S61" s="25">
        <f t="shared" si="5"/>
        <v>21.031769837182786</v>
      </c>
      <c r="T61" s="26">
        <v>0</v>
      </c>
      <c r="U61" s="46" t="s">
        <v>103</v>
      </c>
      <c r="V61" s="25">
        <v>16.496885983897492</v>
      </c>
      <c r="W61" s="25">
        <f t="shared" si="6"/>
        <v>21.031769837182786</v>
      </c>
    </row>
    <row r="62" spans="2:23" x14ac:dyDescent="0.25">
      <c r="B62" s="31" t="s">
        <v>77</v>
      </c>
      <c r="C62" s="32" t="s">
        <v>15</v>
      </c>
      <c r="D62" s="32">
        <v>0.75</v>
      </c>
      <c r="E62" s="33">
        <v>20.475714656739679</v>
      </c>
      <c r="F62" s="34">
        <v>2.0027301188410673E-2</v>
      </c>
      <c r="G62" s="34">
        <v>1.4689257762207308E-2</v>
      </c>
      <c r="H62" s="34">
        <v>1.6820486809579371E-2</v>
      </c>
      <c r="I62" s="34">
        <f t="shared" si="0"/>
        <v>5.2420129726457043E-2</v>
      </c>
      <c r="J62" s="34">
        <v>0</v>
      </c>
      <c r="K62" s="33">
        <f t="shared" si="1"/>
        <v>21.54905427528789</v>
      </c>
      <c r="L62" s="34">
        <v>0.04</v>
      </c>
      <c r="M62" s="33">
        <f t="shared" si="2"/>
        <v>22.411016446299406</v>
      </c>
      <c r="N62" s="34">
        <v>0.04</v>
      </c>
      <c r="O62" s="33">
        <f t="shared" si="3"/>
        <v>23.307457104151382</v>
      </c>
      <c r="P62" s="34">
        <v>0.04</v>
      </c>
      <c r="Q62" s="33">
        <f t="shared" si="4"/>
        <v>24.239755388317437</v>
      </c>
      <c r="R62" s="34">
        <v>0.08</v>
      </c>
      <c r="S62" s="33">
        <f t="shared" si="5"/>
        <v>26.104351956649552</v>
      </c>
      <c r="T62" s="34">
        <v>0</v>
      </c>
      <c r="U62" s="48" t="s">
        <v>103</v>
      </c>
      <c r="V62" s="33">
        <v>20.475714656739679</v>
      </c>
      <c r="W62" s="33">
        <f t="shared" si="6"/>
        <v>26.104351956649552</v>
      </c>
    </row>
    <row r="63" spans="2:23" x14ac:dyDescent="0.25">
      <c r="B63" s="38" t="s">
        <v>78</v>
      </c>
      <c r="C63" s="39" t="s">
        <v>79</v>
      </c>
      <c r="D63" s="32">
        <v>0.75</v>
      </c>
      <c r="E63" s="40">
        <v>42.585974374513029</v>
      </c>
      <c r="F63" s="41">
        <v>2.0027301188410673E-2</v>
      </c>
      <c r="G63" s="41">
        <v>1.4689257762207308E-2</v>
      </c>
      <c r="H63" s="41">
        <v>1.6820486809579371E-2</v>
      </c>
      <c r="I63" s="41">
        <f t="shared" si="0"/>
        <v>5.2420129726457043E-2</v>
      </c>
      <c r="J63" s="41">
        <v>9.5000000000000001E-2</v>
      </c>
      <c r="K63" s="40">
        <f t="shared" si="1"/>
        <v>49.076078659949076</v>
      </c>
      <c r="L63" s="41">
        <v>0.04</v>
      </c>
      <c r="M63" s="40">
        <f t="shared" si="2"/>
        <v>51.03912180634704</v>
      </c>
      <c r="N63" s="41">
        <v>0.04</v>
      </c>
      <c r="O63" s="40">
        <f t="shared" si="3"/>
        <v>53.080686678600927</v>
      </c>
      <c r="P63" s="41">
        <v>0.04</v>
      </c>
      <c r="Q63" s="40">
        <f t="shared" si="4"/>
        <v>55.203914145744967</v>
      </c>
      <c r="R63" s="41">
        <v>0.08</v>
      </c>
      <c r="S63" s="40">
        <f t="shared" si="5"/>
        <v>59.450369080033042</v>
      </c>
      <c r="T63" s="41">
        <v>0</v>
      </c>
      <c r="U63" s="49" t="s">
        <v>103</v>
      </c>
      <c r="V63" s="40">
        <v>42.585974374513029</v>
      </c>
      <c r="W63" s="40">
        <f t="shared" si="6"/>
        <v>59.450369080033042</v>
      </c>
    </row>
    <row r="64" spans="2:23" x14ac:dyDescent="0.25">
      <c r="B64" s="27" t="s">
        <v>113</v>
      </c>
      <c r="C64" s="24" t="s">
        <v>114</v>
      </c>
      <c r="D64" s="24">
        <v>0.5</v>
      </c>
      <c r="E64" s="25">
        <v>12.102095922430959</v>
      </c>
      <c r="F64" s="26">
        <v>2.0027301188410673E-2</v>
      </c>
      <c r="G64" s="26">
        <v>1.4689257762207308E-2</v>
      </c>
      <c r="H64" s="26">
        <v>1.6820486809579371E-2</v>
      </c>
      <c r="I64" s="26">
        <f t="shared" si="0"/>
        <v>5.2420129726457043E-2</v>
      </c>
      <c r="J64" s="26">
        <v>9.5000000000000001E-2</v>
      </c>
      <c r="K64" s="25">
        <f t="shared" si="1"/>
        <v>13.946455849908265</v>
      </c>
      <c r="L64" s="26">
        <v>0.04</v>
      </c>
      <c r="M64" s="25">
        <f t="shared" si="2"/>
        <v>14.504314083904596</v>
      </c>
      <c r="N64" s="26">
        <v>0.04</v>
      </c>
      <c r="O64" s="25">
        <f t="shared" si="3"/>
        <v>15.08448664726078</v>
      </c>
      <c r="P64" s="26">
        <v>0.04</v>
      </c>
      <c r="Q64" s="25">
        <f t="shared" si="4"/>
        <v>15.687866113151212</v>
      </c>
      <c r="R64" s="26">
        <v>0.08</v>
      </c>
      <c r="S64" s="25">
        <f t="shared" si="5"/>
        <v>16.894625044932074</v>
      </c>
      <c r="T64" s="26">
        <v>0</v>
      </c>
      <c r="U64" s="46" t="s">
        <v>103</v>
      </c>
      <c r="V64" s="25">
        <v>12.102095922430959</v>
      </c>
      <c r="W64" s="25">
        <f t="shared" si="6"/>
        <v>16.894625044932074</v>
      </c>
    </row>
    <row r="65" spans="2:23" x14ac:dyDescent="0.25">
      <c r="B65" s="36" t="s">
        <v>115</v>
      </c>
      <c r="C65" s="32" t="s">
        <v>114</v>
      </c>
      <c r="D65" s="32">
        <v>0.75</v>
      </c>
      <c r="E65" s="33">
        <v>14.218168123971951</v>
      </c>
      <c r="F65" s="34">
        <v>2.0027301188410673E-2</v>
      </c>
      <c r="G65" s="34">
        <v>1.4689257762207308E-2</v>
      </c>
      <c r="H65" s="34">
        <v>1.6820486809579371E-2</v>
      </c>
      <c r="I65" s="34">
        <f t="shared" si="0"/>
        <v>5.2420129726457043E-2</v>
      </c>
      <c r="J65" s="34">
        <v>9.5000000000000001E-2</v>
      </c>
      <c r="K65" s="33">
        <f t="shared" si="1"/>
        <v>16.385017543945935</v>
      </c>
      <c r="L65" s="34">
        <v>0.04</v>
      </c>
      <c r="M65" s="33">
        <f t="shared" si="2"/>
        <v>17.040418245703773</v>
      </c>
      <c r="N65" s="34">
        <v>0.04</v>
      </c>
      <c r="O65" s="33">
        <f t="shared" si="3"/>
        <v>17.722034975531923</v>
      </c>
      <c r="P65" s="34">
        <v>0.04</v>
      </c>
      <c r="Q65" s="33">
        <f t="shared" si="4"/>
        <v>18.430916374553199</v>
      </c>
      <c r="R65" s="34">
        <v>0.08</v>
      </c>
      <c r="S65" s="33">
        <f t="shared" si="5"/>
        <v>19.848679172595755</v>
      </c>
      <c r="T65" s="34">
        <v>0</v>
      </c>
      <c r="U65" s="48" t="s">
        <v>103</v>
      </c>
      <c r="V65" s="33">
        <v>14.218168123971951</v>
      </c>
      <c r="W65" s="33">
        <f t="shared" si="6"/>
        <v>19.848679172595755</v>
      </c>
    </row>
    <row r="66" spans="2:23" x14ac:dyDescent="0.25">
      <c r="B66" s="28" t="s">
        <v>109</v>
      </c>
      <c r="C66"/>
      <c r="D66"/>
      <c r="E66"/>
      <c r="F66"/>
      <c r="G66"/>
      <c r="H66"/>
      <c r="I66"/>
      <c r="J66"/>
      <c r="K66"/>
      <c r="L66"/>
      <c r="M66"/>
      <c r="N66"/>
      <c r="O66"/>
      <c r="P66"/>
      <c r="Q66"/>
      <c r="R66"/>
      <c r="S66"/>
      <c r="T66"/>
      <c r="U66"/>
      <c r="V66"/>
      <c r="W66"/>
    </row>
    <row r="67" spans="2:23" x14ac:dyDescent="0.25">
      <c r="B67"/>
      <c r="C67"/>
      <c r="D67"/>
      <c r="E67"/>
      <c r="F67"/>
      <c r="G67"/>
      <c r="H67"/>
      <c r="I67"/>
      <c r="J67"/>
      <c r="K67"/>
      <c r="L67"/>
      <c r="M67"/>
      <c r="N67"/>
      <c r="O67"/>
      <c r="P67"/>
      <c r="Q67"/>
      <c r="R67"/>
      <c r="S67"/>
      <c r="T67"/>
      <c r="U67"/>
      <c r="V67"/>
      <c r="W67"/>
    </row>
    <row r="68" spans="2:23" x14ac:dyDescent="0.25">
      <c r="B68"/>
      <c r="C68"/>
      <c r="D68"/>
      <c r="E68"/>
      <c r="F68"/>
      <c r="G68"/>
      <c r="H68"/>
      <c r="I68"/>
      <c r="J68"/>
      <c r="K68"/>
      <c r="L68"/>
      <c r="M68"/>
      <c r="N68"/>
      <c r="O68"/>
      <c r="P68"/>
      <c r="Q68"/>
      <c r="R68"/>
      <c r="S68"/>
      <c r="T68"/>
      <c r="U68"/>
      <c r="V68"/>
      <c r="W68"/>
    </row>
    <row r="69" spans="2:23" x14ac:dyDescent="0.25">
      <c r="B69"/>
      <c r="C69"/>
      <c r="D69"/>
      <c r="E69"/>
      <c r="F69"/>
      <c r="G69"/>
      <c r="H69"/>
      <c r="I69"/>
      <c r="J69"/>
      <c r="K69"/>
      <c r="L69"/>
      <c r="M69"/>
      <c r="N69"/>
      <c r="O69"/>
      <c r="P69"/>
      <c r="Q69"/>
      <c r="R69"/>
      <c r="S69"/>
      <c r="T69"/>
      <c r="U69"/>
      <c r="V69"/>
      <c r="W69"/>
    </row>
    <row r="70" spans="2:23" x14ac:dyDescent="0.25">
      <c r="B70"/>
      <c r="C70"/>
      <c r="D70"/>
      <c r="E70"/>
      <c r="F70"/>
      <c r="G70"/>
      <c r="H70"/>
      <c r="I70"/>
      <c r="J70"/>
      <c r="K70"/>
      <c r="L70"/>
      <c r="M70"/>
      <c r="N70"/>
      <c r="O70"/>
      <c r="P70"/>
      <c r="Q70"/>
      <c r="R70"/>
      <c r="S70"/>
      <c r="T70"/>
      <c r="U70"/>
      <c r="V70"/>
      <c r="W70"/>
    </row>
    <row r="71" spans="2:23" x14ac:dyDescent="0.25">
      <c r="B71"/>
      <c r="C71"/>
      <c r="D71"/>
      <c r="E71"/>
      <c r="F71"/>
      <c r="G71"/>
      <c r="H71"/>
      <c r="I71"/>
      <c r="J71"/>
      <c r="K71"/>
      <c r="L71"/>
      <c r="M71"/>
      <c r="N71"/>
      <c r="O71"/>
      <c r="P71"/>
      <c r="Q71"/>
      <c r="R71"/>
      <c r="S71"/>
      <c r="T71"/>
      <c r="U71"/>
      <c r="V71"/>
      <c r="W71"/>
    </row>
    <row r="72" spans="2:23" x14ac:dyDescent="0.25">
      <c r="B72"/>
      <c r="C72"/>
      <c r="D72"/>
      <c r="E72"/>
      <c r="F72"/>
      <c r="G72"/>
      <c r="H72"/>
      <c r="I72"/>
      <c r="J72"/>
      <c r="K72"/>
      <c r="L72"/>
      <c r="M72"/>
      <c r="N72"/>
      <c r="O72"/>
      <c r="P72"/>
      <c r="Q72"/>
      <c r="R72"/>
      <c r="S72"/>
      <c r="T72"/>
      <c r="U72"/>
      <c r="V72"/>
      <c r="W72"/>
    </row>
    <row r="73" spans="2:23" x14ac:dyDescent="0.25">
      <c r="B73"/>
      <c r="C73"/>
      <c r="D73"/>
      <c r="E73"/>
      <c r="F73"/>
      <c r="G73"/>
      <c r="H73"/>
      <c r="I73"/>
      <c r="J73"/>
      <c r="K73"/>
      <c r="L73"/>
      <c r="M73"/>
      <c r="N73"/>
      <c r="O73"/>
      <c r="P73"/>
      <c r="Q73"/>
      <c r="R73"/>
      <c r="S73"/>
      <c r="T73"/>
      <c r="U73"/>
      <c r="V73"/>
      <c r="W73"/>
    </row>
    <row r="74" spans="2:23" x14ac:dyDescent="0.25">
      <c r="B74"/>
      <c r="C74"/>
      <c r="D74"/>
      <c r="E74"/>
      <c r="F74"/>
      <c r="G74"/>
      <c r="H74"/>
      <c r="I74"/>
      <c r="J74"/>
      <c r="K74"/>
      <c r="L74"/>
      <c r="M74"/>
      <c r="N74"/>
      <c r="O74"/>
      <c r="P74"/>
      <c r="Q74"/>
      <c r="R74"/>
      <c r="S74"/>
      <c r="T74"/>
      <c r="U74"/>
      <c r="V74"/>
      <c r="W74"/>
    </row>
    <row r="75" spans="2:23" x14ac:dyDescent="0.25">
      <c r="B75"/>
      <c r="C75"/>
      <c r="D75"/>
      <c r="E75"/>
      <c r="F75"/>
      <c r="G75"/>
      <c r="H75"/>
      <c r="I75"/>
      <c r="J75"/>
      <c r="K75"/>
      <c r="L75"/>
      <c r="M75"/>
      <c r="N75"/>
      <c r="O75"/>
      <c r="P75"/>
      <c r="Q75"/>
      <c r="R75"/>
      <c r="S75"/>
      <c r="T75"/>
      <c r="U75"/>
      <c r="V75"/>
      <c r="W75"/>
    </row>
    <row r="76" spans="2:23" x14ac:dyDescent="0.25">
      <c r="B76"/>
      <c r="C76"/>
      <c r="D76"/>
      <c r="E76"/>
      <c r="F76"/>
      <c r="G76"/>
      <c r="H76"/>
      <c r="I76"/>
      <c r="J76"/>
      <c r="K76"/>
      <c r="L76"/>
      <c r="M76"/>
      <c r="N76"/>
      <c r="O76"/>
      <c r="P76"/>
      <c r="Q76"/>
      <c r="R76"/>
      <c r="S76"/>
      <c r="T76"/>
      <c r="U76"/>
      <c r="V76"/>
      <c r="W76"/>
    </row>
    <row r="77" spans="2:23" x14ac:dyDescent="0.25">
      <c r="B77"/>
      <c r="C77"/>
      <c r="D77"/>
      <c r="E77"/>
      <c r="F77"/>
      <c r="G77"/>
      <c r="H77"/>
      <c r="I77"/>
      <c r="J77"/>
      <c r="K77"/>
      <c r="L77"/>
      <c r="M77"/>
      <c r="N77"/>
      <c r="O77"/>
      <c r="P77"/>
      <c r="Q77"/>
      <c r="R77"/>
      <c r="S77"/>
      <c r="T77"/>
      <c r="U77"/>
      <c r="V77"/>
      <c r="W77"/>
    </row>
    <row r="78" spans="2:23" x14ac:dyDescent="0.25">
      <c r="B78"/>
      <c r="C78"/>
      <c r="D78"/>
      <c r="E78"/>
      <c r="F78"/>
      <c r="G78"/>
      <c r="H78"/>
      <c r="I78"/>
      <c r="J78"/>
      <c r="K78"/>
      <c r="L78"/>
      <c r="M78"/>
      <c r="N78"/>
      <c r="O78"/>
      <c r="P78"/>
      <c r="Q78"/>
      <c r="R78"/>
      <c r="S78"/>
      <c r="T78"/>
      <c r="U78"/>
      <c r="V78"/>
      <c r="W78"/>
    </row>
    <row r="79" spans="2:23" x14ac:dyDescent="0.25">
      <c r="B79"/>
      <c r="C79"/>
      <c r="D79"/>
      <c r="E79"/>
      <c r="F79"/>
      <c r="G79"/>
      <c r="H79"/>
      <c r="I79"/>
      <c r="J79"/>
      <c r="K79"/>
      <c r="L79"/>
      <c r="M79"/>
      <c r="N79"/>
      <c r="O79"/>
      <c r="P79"/>
      <c r="Q79"/>
      <c r="R79"/>
      <c r="S79"/>
      <c r="T79"/>
      <c r="U79"/>
      <c r="V79"/>
      <c r="W79"/>
    </row>
    <row r="80" spans="2:23" x14ac:dyDescent="0.25">
      <c r="B80"/>
      <c r="C80"/>
      <c r="D80"/>
      <c r="E80"/>
      <c r="F80"/>
      <c r="G80"/>
      <c r="H80"/>
      <c r="I80"/>
      <c r="J80"/>
      <c r="K80"/>
      <c r="L80"/>
      <c r="M80"/>
      <c r="N80"/>
      <c r="O80"/>
      <c r="P80"/>
      <c r="Q80"/>
      <c r="R80"/>
      <c r="S80"/>
      <c r="T80"/>
      <c r="U80"/>
      <c r="V80"/>
      <c r="W80"/>
    </row>
    <row r="81" customFormat="1" x14ac:dyDescent="0.25"/>
    <row r="82" customFormat="1" x14ac:dyDescent="0.25"/>
    <row r="83" customFormat="1" x14ac:dyDescent="0.25"/>
  </sheetData>
  <sheetProtection algorithmName="SHA-512" hashValue="+yPSItTI+ow+MbRcl7qmgnWjsANxnC+j8QK8jtiU6eLPpN2o9dfletvdyps9yAbroM9SDzmf0pM1gQjNBqKchQ==" saltValue="MNXvx0qBHNYKfiOtmimHjg=="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DBFC-2464-4216-BC6B-F9EE3B6563F1}">
  <sheetPr>
    <tabColor theme="9" tint="0.59999389629810485"/>
  </sheetPr>
  <dimension ref="B2:N81"/>
  <sheetViews>
    <sheetView workbookViewId="0">
      <selection activeCell="C20" sqref="C20"/>
    </sheetView>
  </sheetViews>
  <sheetFormatPr defaultRowHeight="15" x14ac:dyDescent="0.25"/>
  <cols>
    <col min="2" max="2" width="46.85546875" style="11" bestFit="1" customWidth="1"/>
    <col min="3" max="3" width="46.5703125" style="11" bestFit="1" customWidth="1"/>
    <col min="4" max="4" width="8" style="11" bestFit="1" customWidth="1"/>
    <col min="5" max="8" width="13.140625" customWidth="1"/>
    <col min="9" max="10" width="13.140625" style="5" customWidth="1"/>
    <col min="11" max="14" width="13.140625" customWidth="1"/>
  </cols>
  <sheetData>
    <row r="2" spans="2:14" x14ac:dyDescent="0.25">
      <c r="C2"/>
      <c r="D2"/>
      <c r="E2" s="42" t="s">
        <v>83</v>
      </c>
      <c r="F2" s="43"/>
      <c r="G2" s="42" t="s">
        <v>84</v>
      </c>
      <c r="H2" s="43"/>
      <c r="I2" s="17" t="s">
        <v>104</v>
      </c>
      <c r="J2" s="17"/>
      <c r="K2" s="18" t="s">
        <v>105</v>
      </c>
      <c r="L2" s="18"/>
      <c r="M2" s="18" t="s">
        <v>106</v>
      </c>
      <c r="N2" s="18"/>
    </row>
    <row r="3" spans="2:14" x14ac:dyDescent="0.25">
      <c r="B3" s="19" t="s">
        <v>9</v>
      </c>
      <c r="C3" s="20" t="s">
        <v>10</v>
      </c>
      <c r="D3" s="20" t="s">
        <v>11</v>
      </c>
      <c r="E3" s="21" t="s">
        <v>12</v>
      </c>
      <c r="F3" s="21" t="s">
        <v>13</v>
      </c>
      <c r="G3" s="21" t="s">
        <v>12</v>
      </c>
      <c r="H3" s="21" t="s">
        <v>13</v>
      </c>
      <c r="I3" s="21" t="s">
        <v>12</v>
      </c>
      <c r="J3" s="21" t="s">
        <v>13</v>
      </c>
      <c r="K3" s="22" t="s">
        <v>12</v>
      </c>
      <c r="L3" s="22" t="s">
        <v>13</v>
      </c>
      <c r="M3" s="22" t="s">
        <v>12</v>
      </c>
      <c r="N3" s="22" t="s">
        <v>13</v>
      </c>
    </row>
    <row r="4" spans="2:14" x14ac:dyDescent="0.25">
      <c r="B4" s="23" t="s">
        <v>14</v>
      </c>
      <c r="C4" s="24" t="s">
        <v>15</v>
      </c>
      <c r="D4" s="24">
        <v>0.75</v>
      </c>
      <c r="E4" s="25">
        <f>'Wage Build - RoS'!Q4</f>
        <v>24.239755388317437</v>
      </c>
      <c r="F4" s="25">
        <f>'Wage Build - Geo'!Q4</f>
        <v>28.459261583983096</v>
      </c>
      <c r="G4" s="25">
        <f>'Wage Build - RoS'!S4</f>
        <v>26.104351956649552</v>
      </c>
      <c r="H4" s="25">
        <f>'Wage Build - Geo'!S4</f>
        <v>30.648435551981798</v>
      </c>
      <c r="I4" s="25">
        <f>'Wage Build - RoS'!W4</f>
        <v>26.104351956649552</v>
      </c>
      <c r="J4" s="25">
        <f>'Wage Build - Geo'!W4</f>
        <v>30.648435551981798</v>
      </c>
      <c r="K4" s="26">
        <f>I4/$E4-1</f>
        <v>7.6923076923077094E-2</v>
      </c>
      <c r="L4" s="26">
        <f>J4/$F4-1</f>
        <v>7.6923076923077094E-2</v>
      </c>
      <c r="M4" s="26">
        <f>I4/$G4-1</f>
        <v>0</v>
      </c>
      <c r="N4" s="26">
        <f>J4/$H4-1</f>
        <v>0</v>
      </c>
    </row>
    <row r="5" spans="2:14" x14ac:dyDescent="0.25">
      <c r="B5" s="27" t="s">
        <v>16</v>
      </c>
      <c r="C5" s="28" t="s">
        <v>15</v>
      </c>
      <c r="D5" s="28">
        <v>0.75</v>
      </c>
      <c r="E5" s="29">
        <f>'Wage Build - RoS'!Q5</f>
        <v>24.239755388317437</v>
      </c>
      <c r="F5" s="29">
        <f>'Wage Build - Geo'!Q5</f>
        <v>28.459261583983096</v>
      </c>
      <c r="G5" s="29">
        <f>'Wage Build - RoS'!S5</f>
        <v>26.104351956649552</v>
      </c>
      <c r="H5" s="29">
        <f>'Wage Build - Geo'!S5</f>
        <v>30.648435551981798</v>
      </c>
      <c r="I5" s="29">
        <f>'Wage Build - RoS'!W5</f>
        <v>26.104351956649552</v>
      </c>
      <c r="J5" s="29">
        <f>'Wage Build - Geo'!W5</f>
        <v>30.648435551981798</v>
      </c>
      <c r="K5" s="30">
        <f t="shared" ref="K5:K63" si="0">I5/$E5-1</f>
        <v>7.6923076923077094E-2</v>
      </c>
      <c r="L5" s="30">
        <f t="shared" ref="L5:L63" si="1">J5/$F5-1</f>
        <v>7.6923076923077094E-2</v>
      </c>
      <c r="M5" s="30">
        <f t="shared" ref="M5:M63" si="2">I5/$G5-1</f>
        <v>0</v>
      </c>
      <c r="N5" s="30">
        <f t="shared" ref="N5:N63" si="3">J5/$H5-1</f>
        <v>0</v>
      </c>
    </row>
    <row r="6" spans="2:14" x14ac:dyDescent="0.25">
      <c r="B6" s="27" t="s">
        <v>17</v>
      </c>
      <c r="C6" s="28" t="s">
        <v>15</v>
      </c>
      <c r="D6" s="28">
        <v>0.75</v>
      </c>
      <c r="E6" s="29">
        <f>'Wage Build - RoS'!Q6</f>
        <v>24.239755388317437</v>
      </c>
      <c r="F6" s="29">
        <f>'Wage Build - Geo'!Q6</f>
        <v>28.459261583983096</v>
      </c>
      <c r="G6" s="29">
        <f>'Wage Build - RoS'!S6</f>
        <v>26.104351956649552</v>
      </c>
      <c r="H6" s="29">
        <f>'Wage Build - Geo'!S6</f>
        <v>30.648435551981798</v>
      </c>
      <c r="I6" s="29">
        <f>'Wage Build - RoS'!W6</f>
        <v>26.104351956649552</v>
      </c>
      <c r="J6" s="29">
        <f>'Wage Build - Geo'!W6</f>
        <v>30.648435551981798</v>
      </c>
      <c r="K6" s="30">
        <f t="shared" si="0"/>
        <v>7.6923076923077094E-2</v>
      </c>
      <c r="L6" s="30">
        <f t="shared" si="1"/>
        <v>7.6923076923077094E-2</v>
      </c>
      <c r="M6" s="30">
        <f t="shared" si="2"/>
        <v>0</v>
      </c>
      <c r="N6" s="30">
        <f t="shared" si="3"/>
        <v>0</v>
      </c>
    </row>
    <row r="7" spans="2:14" x14ac:dyDescent="0.25">
      <c r="B7" s="31" t="s">
        <v>18</v>
      </c>
      <c r="C7" s="32" t="s">
        <v>15</v>
      </c>
      <c r="D7" s="32">
        <v>0.75</v>
      </c>
      <c r="E7" s="33">
        <f>'Wage Build - RoS'!Q7</f>
        <v>24.239755388317437</v>
      </c>
      <c r="F7" s="33">
        <f>'Wage Build - Geo'!Q7</f>
        <v>28.459261583983096</v>
      </c>
      <c r="G7" s="33">
        <f>'Wage Build - RoS'!S7</f>
        <v>26.104351956649552</v>
      </c>
      <c r="H7" s="33">
        <f>'Wage Build - Geo'!S7</f>
        <v>30.648435551981798</v>
      </c>
      <c r="I7" s="33">
        <f>'Wage Build - RoS'!W7</f>
        <v>26.104351956649552</v>
      </c>
      <c r="J7" s="33">
        <f>'Wage Build - Geo'!W7</f>
        <v>30.648435551981798</v>
      </c>
      <c r="K7" s="34">
        <f t="shared" si="0"/>
        <v>7.6923076923077094E-2</v>
      </c>
      <c r="L7" s="34">
        <f t="shared" si="1"/>
        <v>7.6923076923077094E-2</v>
      </c>
      <c r="M7" s="34">
        <f t="shared" si="2"/>
        <v>0</v>
      </c>
      <c r="N7" s="34">
        <f t="shared" si="3"/>
        <v>0</v>
      </c>
    </row>
    <row r="8" spans="2:14" x14ac:dyDescent="0.25">
      <c r="B8" s="35" t="s">
        <v>19</v>
      </c>
      <c r="C8" s="24" t="s">
        <v>15</v>
      </c>
      <c r="D8" s="24">
        <v>0.75</v>
      </c>
      <c r="E8" s="25">
        <f>'Wage Build - RoS'!Q8</f>
        <v>24.239755388317437</v>
      </c>
      <c r="F8" s="25">
        <f>'Wage Build - Geo'!Q8</f>
        <v>28.459261583983096</v>
      </c>
      <c r="G8" s="25">
        <f>'Wage Build - RoS'!S8</f>
        <v>26.104351956649552</v>
      </c>
      <c r="H8" s="25">
        <f>'Wage Build - Geo'!S8</f>
        <v>30.648435551981798</v>
      </c>
      <c r="I8" s="25">
        <f>'Wage Build - RoS'!W8</f>
        <v>26.104351956649552</v>
      </c>
      <c r="J8" s="25">
        <f>'Wage Build - Geo'!W8</f>
        <v>30.648435551981798</v>
      </c>
      <c r="K8" s="26">
        <f t="shared" si="0"/>
        <v>7.6923076923077094E-2</v>
      </c>
      <c r="L8" s="26">
        <f t="shared" si="1"/>
        <v>7.6923076923077094E-2</v>
      </c>
      <c r="M8" s="26">
        <f t="shared" si="2"/>
        <v>0</v>
      </c>
      <c r="N8" s="26">
        <f t="shared" si="3"/>
        <v>0</v>
      </c>
    </row>
    <row r="9" spans="2:14" x14ac:dyDescent="0.25">
      <c r="B9" s="31" t="s">
        <v>20</v>
      </c>
      <c r="C9" s="32" t="s">
        <v>15</v>
      </c>
      <c r="D9" s="32">
        <v>0.75</v>
      </c>
      <c r="E9" s="33">
        <f>'Wage Build - RoS'!Q9</f>
        <v>24.239755388317437</v>
      </c>
      <c r="F9" s="33">
        <f>'Wage Build - Geo'!Q9</f>
        <v>28.459261583983096</v>
      </c>
      <c r="G9" s="33">
        <f>'Wage Build - RoS'!S9</f>
        <v>26.104351956649552</v>
      </c>
      <c r="H9" s="33">
        <f>'Wage Build - Geo'!S9</f>
        <v>30.648435551981798</v>
      </c>
      <c r="I9" s="33">
        <f>'Wage Build - RoS'!W9</f>
        <v>26.104351956649552</v>
      </c>
      <c r="J9" s="33">
        <f>'Wage Build - Geo'!W9</f>
        <v>30.648435551981798</v>
      </c>
      <c r="K9" s="34">
        <f t="shared" si="0"/>
        <v>7.6923076923077094E-2</v>
      </c>
      <c r="L9" s="34">
        <f t="shared" si="1"/>
        <v>7.6923076923077094E-2</v>
      </c>
      <c r="M9" s="34">
        <f t="shared" si="2"/>
        <v>0</v>
      </c>
      <c r="N9" s="34">
        <f t="shared" si="3"/>
        <v>0</v>
      </c>
    </row>
    <row r="10" spans="2:14" x14ac:dyDescent="0.25">
      <c r="B10" s="23" t="s">
        <v>21</v>
      </c>
      <c r="C10" s="24" t="s">
        <v>15</v>
      </c>
      <c r="D10" s="24">
        <v>0.75</v>
      </c>
      <c r="E10" s="25">
        <f>'Wage Build - RoS'!Q10</f>
        <v>24.239755388317437</v>
      </c>
      <c r="F10" s="25">
        <f>'Wage Build - Geo'!Q10</f>
        <v>28.459261583983096</v>
      </c>
      <c r="G10" s="25">
        <f>'Wage Build - RoS'!S10</f>
        <v>26.104351956649552</v>
      </c>
      <c r="H10" s="25">
        <f>'Wage Build - Geo'!S10</f>
        <v>30.648435551981798</v>
      </c>
      <c r="I10" s="25">
        <f>'Wage Build - RoS'!W10</f>
        <v>26.104351956649552</v>
      </c>
      <c r="J10" s="25">
        <f>'Wage Build - Geo'!W10</f>
        <v>30.648435551981798</v>
      </c>
      <c r="K10" s="26">
        <f t="shared" si="0"/>
        <v>7.6923076923077094E-2</v>
      </c>
      <c r="L10" s="26">
        <f t="shared" si="1"/>
        <v>7.6923076923077094E-2</v>
      </c>
      <c r="M10" s="26">
        <f t="shared" si="2"/>
        <v>0</v>
      </c>
      <c r="N10" s="26">
        <f t="shared" si="3"/>
        <v>0</v>
      </c>
    </row>
    <row r="11" spans="2:14" x14ac:dyDescent="0.25">
      <c r="B11" s="36" t="s">
        <v>22</v>
      </c>
      <c r="C11" s="32" t="s">
        <v>15</v>
      </c>
      <c r="D11" s="32">
        <v>0.75</v>
      </c>
      <c r="E11" s="33">
        <f>'Wage Build - RoS'!Q11</f>
        <v>24.239755388317437</v>
      </c>
      <c r="F11" s="33">
        <f>'Wage Build - Geo'!Q11</f>
        <v>28.459261583983096</v>
      </c>
      <c r="G11" s="33">
        <f>'Wage Build - RoS'!S11</f>
        <v>26.104351956649552</v>
      </c>
      <c r="H11" s="33">
        <f>'Wage Build - Geo'!S11</f>
        <v>30.648435551981798</v>
      </c>
      <c r="I11" s="33">
        <f>'Wage Build - RoS'!W11</f>
        <v>26.104351956649552</v>
      </c>
      <c r="J11" s="33">
        <f>'Wage Build - Geo'!W11</f>
        <v>30.648435551981798</v>
      </c>
      <c r="K11" s="34">
        <f t="shared" si="0"/>
        <v>7.6923076923077094E-2</v>
      </c>
      <c r="L11" s="34">
        <f t="shared" si="1"/>
        <v>7.6923076923077094E-2</v>
      </c>
      <c r="M11" s="34">
        <f t="shared" si="2"/>
        <v>0</v>
      </c>
      <c r="N11" s="34">
        <f t="shared" si="3"/>
        <v>0</v>
      </c>
    </row>
    <row r="12" spans="2:14" x14ac:dyDescent="0.25">
      <c r="B12" s="23" t="s">
        <v>23</v>
      </c>
      <c r="C12" s="24" t="s">
        <v>15</v>
      </c>
      <c r="D12" s="24">
        <v>0.5</v>
      </c>
      <c r="E12" s="25">
        <f>'Wage Build - RoS'!Q12</f>
        <v>19.529500563098299</v>
      </c>
      <c r="F12" s="25">
        <f>'Wage Build - Geo'!Q12</f>
        <v>22.398054457943438</v>
      </c>
      <c r="G12" s="25">
        <f>'Wage Build - RoS'!S12</f>
        <v>21.031769837182786</v>
      </c>
      <c r="H12" s="25">
        <f>'Wage Build - Geo'!S12</f>
        <v>24.120981723939089</v>
      </c>
      <c r="I12" s="25">
        <f>'Wage Build - RoS'!W12</f>
        <v>21.031769837182786</v>
      </c>
      <c r="J12" s="25">
        <f>'Wage Build - Geo'!W12</f>
        <v>24.120981723939089</v>
      </c>
      <c r="K12" s="26">
        <f t="shared" si="0"/>
        <v>7.6923076923077094E-2</v>
      </c>
      <c r="L12" s="26">
        <f t="shared" si="1"/>
        <v>7.6923076923077094E-2</v>
      </c>
      <c r="M12" s="26">
        <f t="shared" si="2"/>
        <v>0</v>
      </c>
      <c r="N12" s="26">
        <f t="shared" si="3"/>
        <v>0</v>
      </c>
    </row>
    <row r="13" spans="2:14" x14ac:dyDescent="0.25">
      <c r="B13" s="27" t="s">
        <v>24</v>
      </c>
      <c r="C13" s="28" t="s">
        <v>15</v>
      </c>
      <c r="D13" s="28">
        <v>0.5</v>
      </c>
      <c r="E13" s="29">
        <f>'Wage Build - RoS'!Q13</f>
        <v>19.529500563098299</v>
      </c>
      <c r="F13" s="29">
        <f>'Wage Build - Geo'!Q13</f>
        <v>22.398054457943438</v>
      </c>
      <c r="G13" s="29">
        <f>'Wage Build - RoS'!S13</f>
        <v>21.031769837182786</v>
      </c>
      <c r="H13" s="29">
        <f>'Wage Build - Geo'!S13</f>
        <v>24.120981723939089</v>
      </c>
      <c r="I13" s="29">
        <f>'Wage Build - RoS'!W13</f>
        <v>21.031769837182786</v>
      </c>
      <c r="J13" s="29">
        <f>'Wage Build - Geo'!W13</f>
        <v>24.120981723939089</v>
      </c>
      <c r="K13" s="30">
        <f t="shared" si="0"/>
        <v>7.6923076923077094E-2</v>
      </c>
      <c r="L13" s="30">
        <f t="shared" si="1"/>
        <v>7.6923076923077094E-2</v>
      </c>
      <c r="M13" s="30">
        <f t="shared" si="2"/>
        <v>0</v>
      </c>
      <c r="N13" s="30">
        <f t="shared" si="3"/>
        <v>0</v>
      </c>
    </row>
    <row r="14" spans="2:14" x14ac:dyDescent="0.25">
      <c r="B14" s="27" t="s">
        <v>25</v>
      </c>
      <c r="C14" s="28" t="s">
        <v>15</v>
      </c>
      <c r="D14" s="28">
        <v>0.5</v>
      </c>
      <c r="E14" s="29">
        <f>'Wage Build - RoS'!Q14</f>
        <v>19.529500563098299</v>
      </c>
      <c r="F14" s="29">
        <f>'Wage Build - Geo'!Q14</f>
        <v>22.398054457943438</v>
      </c>
      <c r="G14" s="29">
        <f>'Wage Build - RoS'!S14</f>
        <v>21.031769837182786</v>
      </c>
      <c r="H14" s="29">
        <f>'Wage Build - Geo'!S14</f>
        <v>24.120981723939089</v>
      </c>
      <c r="I14" s="29">
        <f>'Wage Build - RoS'!W14</f>
        <v>21.031769837182786</v>
      </c>
      <c r="J14" s="29">
        <f>'Wage Build - Geo'!W14</f>
        <v>24.120981723939089</v>
      </c>
      <c r="K14" s="30">
        <f t="shared" si="0"/>
        <v>7.6923076923077094E-2</v>
      </c>
      <c r="L14" s="30">
        <f t="shared" si="1"/>
        <v>7.6923076923077094E-2</v>
      </c>
      <c r="M14" s="30">
        <f t="shared" si="2"/>
        <v>0</v>
      </c>
      <c r="N14" s="30">
        <f t="shared" si="3"/>
        <v>0</v>
      </c>
    </row>
    <row r="15" spans="2:14" x14ac:dyDescent="0.25">
      <c r="B15" s="27" t="s">
        <v>26</v>
      </c>
      <c r="C15" s="28" t="s">
        <v>15</v>
      </c>
      <c r="D15" s="28">
        <v>0.5</v>
      </c>
      <c r="E15" s="29">
        <f>'Wage Build - RoS'!Q15</f>
        <v>19.529500563098299</v>
      </c>
      <c r="F15" s="29">
        <f>'Wage Build - Geo'!Q15</f>
        <v>22.398054457943438</v>
      </c>
      <c r="G15" s="29">
        <f>'Wage Build - RoS'!S15</f>
        <v>21.031769837182786</v>
      </c>
      <c r="H15" s="29">
        <f>'Wage Build - Geo'!S15</f>
        <v>24.120981723939089</v>
      </c>
      <c r="I15" s="29">
        <f>'Wage Build - RoS'!W15</f>
        <v>21.031769837182786</v>
      </c>
      <c r="J15" s="29">
        <f>'Wage Build - Geo'!W15</f>
        <v>24.120981723939089</v>
      </c>
      <c r="K15" s="30">
        <f t="shared" si="0"/>
        <v>7.6923076923077094E-2</v>
      </c>
      <c r="L15" s="30">
        <f t="shared" si="1"/>
        <v>7.6923076923077094E-2</v>
      </c>
      <c r="M15" s="30">
        <f t="shared" si="2"/>
        <v>0</v>
      </c>
      <c r="N15" s="30">
        <f t="shared" si="3"/>
        <v>0</v>
      </c>
    </row>
    <row r="16" spans="2:14" x14ac:dyDescent="0.25">
      <c r="B16" s="37" t="s">
        <v>27</v>
      </c>
      <c r="C16" s="28" t="s">
        <v>15</v>
      </c>
      <c r="D16" s="28">
        <v>0.5</v>
      </c>
      <c r="E16" s="29">
        <f>'Wage Build - RoS'!Q16</f>
        <v>19.529500563098299</v>
      </c>
      <c r="F16" s="29">
        <f>'Wage Build - Geo'!Q16</f>
        <v>22.398054457943438</v>
      </c>
      <c r="G16" s="29">
        <f>'Wage Build - RoS'!S16</f>
        <v>21.031769837182786</v>
      </c>
      <c r="H16" s="29">
        <f>'Wage Build - Geo'!S16</f>
        <v>24.120981723939089</v>
      </c>
      <c r="I16" s="29">
        <f>'Wage Build - RoS'!W16</f>
        <v>21.031769837182786</v>
      </c>
      <c r="J16" s="29">
        <f>'Wage Build - Geo'!W16</f>
        <v>24.120981723939089</v>
      </c>
      <c r="K16" s="30">
        <f t="shared" si="0"/>
        <v>7.6923076923077094E-2</v>
      </c>
      <c r="L16" s="30">
        <f t="shared" si="1"/>
        <v>7.6923076923077094E-2</v>
      </c>
      <c r="M16" s="30">
        <f t="shared" si="2"/>
        <v>0</v>
      </c>
      <c r="N16" s="30">
        <f t="shared" si="3"/>
        <v>0</v>
      </c>
    </row>
    <row r="17" spans="2:14" x14ac:dyDescent="0.25">
      <c r="B17" s="37" t="s">
        <v>28</v>
      </c>
      <c r="C17" s="28" t="s">
        <v>15</v>
      </c>
      <c r="D17" s="28">
        <v>0.5</v>
      </c>
      <c r="E17" s="29">
        <f>'Wage Build - RoS'!Q17</f>
        <v>19.529500563098299</v>
      </c>
      <c r="F17" s="29">
        <f>'Wage Build - Geo'!Q17</f>
        <v>22.398054457943438</v>
      </c>
      <c r="G17" s="29">
        <f>'Wage Build - RoS'!S17</f>
        <v>21.031769837182786</v>
      </c>
      <c r="H17" s="29">
        <f>'Wage Build - Geo'!S17</f>
        <v>24.120981723939089</v>
      </c>
      <c r="I17" s="29">
        <f>'Wage Build - RoS'!W17</f>
        <v>21.031769837182786</v>
      </c>
      <c r="J17" s="29">
        <f>'Wage Build - Geo'!W17</f>
        <v>24.120981723939089</v>
      </c>
      <c r="K17" s="30">
        <f t="shared" si="0"/>
        <v>7.6923076923077094E-2</v>
      </c>
      <c r="L17" s="30">
        <f t="shared" si="1"/>
        <v>7.6923076923077094E-2</v>
      </c>
      <c r="M17" s="30">
        <f t="shared" si="2"/>
        <v>0</v>
      </c>
      <c r="N17" s="30">
        <f t="shared" si="3"/>
        <v>0</v>
      </c>
    </row>
    <row r="18" spans="2:14" x14ac:dyDescent="0.25">
      <c r="B18" s="37" t="s">
        <v>29</v>
      </c>
      <c r="C18" s="28" t="s">
        <v>15</v>
      </c>
      <c r="D18" s="28">
        <v>0.5</v>
      </c>
      <c r="E18" s="29">
        <f>'Wage Build - RoS'!Q18</f>
        <v>19.529500563098299</v>
      </c>
      <c r="F18" s="29">
        <f>'Wage Build - Geo'!Q18</f>
        <v>22.398054457943438</v>
      </c>
      <c r="G18" s="29">
        <f>'Wage Build - RoS'!S18</f>
        <v>21.031769837182786</v>
      </c>
      <c r="H18" s="29">
        <f>'Wage Build - Geo'!S18</f>
        <v>24.120981723939089</v>
      </c>
      <c r="I18" s="29">
        <f>'Wage Build - RoS'!W18</f>
        <v>21.031769837182786</v>
      </c>
      <c r="J18" s="29">
        <f>'Wage Build - Geo'!W18</f>
        <v>24.120981723939089</v>
      </c>
      <c r="K18" s="30">
        <f t="shared" si="0"/>
        <v>7.6923076923077094E-2</v>
      </c>
      <c r="L18" s="30">
        <f t="shared" si="1"/>
        <v>7.6923076923077094E-2</v>
      </c>
      <c r="M18" s="30">
        <f t="shared" si="2"/>
        <v>0</v>
      </c>
      <c r="N18" s="30">
        <f t="shared" si="3"/>
        <v>0</v>
      </c>
    </row>
    <row r="19" spans="2:14" x14ac:dyDescent="0.25">
      <c r="B19" s="31" t="s">
        <v>30</v>
      </c>
      <c r="C19" s="32" t="s">
        <v>15</v>
      </c>
      <c r="D19" s="32">
        <v>0.5</v>
      </c>
      <c r="E19" s="33">
        <f>'Wage Build - RoS'!Q19</f>
        <v>19.529500563098299</v>
      </c>
      <c r="F19" s="33">
        <f>'Wage Build - Geo'!Q19</f>
        <v>22.398054457943438</v>
      </c>
      <c r="G19" s="33">
        <f>'Wage Build - RoS'!S19</f>
        <v>21.031769837182786</v>
      </c>
      <c r="H19" s="33">
        <f>'Wage Build - Geo'!S19</f>
        <v>24.120981723939089</v>
      </c>
      <c r="I19" s="33">
        <f>'Wage Build - RoS'!W19</f>
        <v>21.031769837182786</v>
      </c>
      <c r="J19" s="33">
        <f>'Wage Build - Geo'!W19</f>
        <v>24.120981723939089</v>
      </c>
      <c r="K19" s="34">
        <f t="shared" si="0"/>
        <v>7.6923076923077094E-2</v>
      </c>
      <c r="L19" s="34">
        <f t="shared" si="1"/>
        <v>7.6923076923077094E-2</v>
      </c>
      <c r="M19" s="34">
        <f t="shared" si="2"/>
        <v>0</v>
      </c>
      <c r="N19" s="34">
        <f t="shared" si="3"/>
        <v>0</v>
      </c>
    </row>
    <row r="20" spans="2:14" x14ac:dyDescent="0.25">
      <c r="B20" s="37" t="s">
        <v>31</v>
      </c>
      <c r="C20" s="28" t="s">
        <v>15</v>
      </c>
      <c r="D20" s="28">
        <v>0.5</v>
      </c>
      <c r="E20" s="29">
        <f>'Wage Build - RoS'!Q20</f>
        <v>19.529500563098299</v>
      </c>
      <c r="F20" s="29">
        <f>'Wage Build - Geo'!Q20</f>
        <v>22.398054457943438</v>
      </c>
      <c r="G20" s="29">
        <f>'Wage Build - RoS'!S20</f>
        <v>21.031769837182786</v>
      </c>
      <c r="H20" s="29">
        <f>'Wage Build - Geo'!S20</f>
        <v>24.120981723939089</v>
      </c>
      <c r="I20" s="29">
        <f>'Wage Build - RoS'!W20</f>
        <v>21.031769837182786</v>
      </c>
      <c r="J20" s="29">
        <f>'Wage Build - Geo'!W20</f>
        <v>24.120981723939089</v>
      </c>
      <c r="K20" s="30">
        <f t="shared" si="0"/>
        <v>7.6923076923077094E-2</v>
      </c>
      <c r="L20" s="30">
        <f t="shared" si="1"/>
        <v>7.6923076923077094E-2</v>
      </c>
      <c r="M20" s="30">
        <f t="shared" si="2"/>
        <v>0</v>
      </c>
      <c r="N20" s="30">
        <f t="shared" si="3"/>
        <v>0</v>
      </c>
    </row>
    <row r="21" spans="2:14" x14ac:dyDescent="0.25">
      <c r="B21" s="37" t="s">
        <v>32</v>
      </c>
      <c r="C21" s="28" t="s">
        <v>15</v>
      </c>
      <c r="D21" s="28">
        <v>0.5</v>
      </c>
      <c r="E21" s="29">
        <f>'Wage Build - RoS'!Q21</f>
        <v>19.529500563098299</v>
      </c>
      <c r="F21" s="29">
        <f>'Wage Build - Geo'!Q21</f>
        <v>22.398054457943438</v>
      </c>
      <c r="G21" s="29">
        <f>'Wage Build - RoS'!S21</f>
        <v>21.031769837182786</v>
      </c>
      <c r="H21" s="29">
        <f>'Wage Build - Geo'!S21</f>
        <v>24.120981723939089</v>
      </c>
      <c r="I21" s="29">
        <f>'Wage Build - RoS'!W21</f>
        <v>21.031769837182786</v>
      </c>
      <c r="J21" s="29">
        <f>'Wage Build - Geo'!W21</f>
        <v>24.120981723939089</v>
      </c>
      <c r="K21" s="30">
        <f t="shared" si="0"/>
        <v>7.6923076923077094E-2</v>
      </c>
      <c r="L21" s="30">
        <f t="shared" si="1"/>
        <v>7.6923076923077094E-2</v>
      </c>
      <c r="M21" s="30">
        <f t="shared" si="2"/>
        <v>0</v>
      </c>
      <c r="N21" s="30">
        <f t="shared" si="3"/>
        <v>0</v>
      </c>
    </row>
    <row r="22" spans="2:14" x14ac:dyDescent="0.25">
      <c r="B22" s="37" t="s">
        <v>33</v>
      </c>
      <c r="C22" s="28" t="s">
        <v>15</v>
      </c>
      <c r="D22" s="28">
        <v>0.5</v>
      </c>
      <c r="E22" s="29">
        <f>'Wage Build - RoS'!Q22</f>
        <v>19.529500563098299</v>
      </c>
      <c r="F22" s="29">
        <f>'Wage Build - Geo'!Q22</f>
        <v>22.398054457943438</v>
      </c>
      <c r="G22" s="29">
        <f>'Wage Build - RoS'!S22</f>
        <v>21.031769837182786</v>
      </c>
      <c r="H22" s="29">
        <f>'Wage Build - Geo'!S22</f>
        <v>24.120981723939089</v>
      </c>
      <c r="I22" s="29">
        <f>'Wage Build - RoS'!W22</f>
        <v>21.031769837182786</v>
      </c>
      <c r="J22" s="29">
        <f>'Wage Build - Geo'!W22</f>
        <v>24.120981723939089</v>
      </c>
      <c r="K22" s="30">
        <f t="shared" si="0"/>
        <v>7.6923076923077094E-2</v>
      </c>
      <c r="L22" s="30">
        <f t="shared" si="1"/>
        <v>7.6923076923077094E-2</v>
      </c>
      <c r="M22" s="30">
        <f t="shared" si="2"/>
        <v>0</v>
      </c>
      <c r="N22" s="30">
        <f t="shared" si="3"/>
        <v>0</v>
      </c>
    </row>
    <row r="23" spans="2:14" x14ac:dyDescent="0.25">
      <c r="B23" s="37" t="s">
        <v>34</v>
      </c>
      <c r="C23" s="28" t="s">
        <v>15</v>
      </c>
      <c r="D23" s="28">
        <v>0.5</v>
      </c>
      <c r="E23" s="29">
        <f>'Wage Build - RoS'!Q23</f>
        <v>19.529500563098299</v>
      </c>
      <c r="F23" s="29">
        <f>'Wage Build - Geo'!Q23</f>
        <v>22.398054457943438</v>
      </c>
      <c r="G23" s="29">
        <f>'Wage Build - RoS'!S23</f>
        <v>21.031769837182786</v>
      </c>
      <c r="H23" s="29">
        <f>'Wage Build - Geo'!S23</f>
        <v>24.120981723939089</v>
      </c>
      <c r="I23" s="29">
        <f>'Wage Build - RoS'!W23</f>
        <v>21.031769837182786</v>
      </c>
      <c r="J23" s="29">
        <f>'Wage Build - Geo'!W23</f>
        <v>24.120981723939089</v>
      </c>
      <c r="K23" s="30">
        <f t="shared" si="0"/>
        <v>7.6923076923077094E-2</v>
      </c>
      <c r="L23" s="30">
        <f t="shared" si="1"/>
        <v>7.6923076923077094E-2</v>
      </c>
      <c r="M23" s="30">
        <f t="shared" si="2"/>
        <v>0</v>
      </c>
      <c r="N23" s="30">
        <f t="shared" si="3"/>
        <v>0</v>
      </c>
    </row>
    <row r="24" spans="2:14" x14ac:dyDescent="0.25">
      <c r="B24" s="27" t="s">
        <v>35</v>
      </c>
      <c r="C24" s="28" t="s">
        <v>15</v>
      </c>
      <c r="D24" s="28">
        <v>0.5</v>
      </c>
      <c r="E24" s="29">
        <f>'Wage Build - RoS'!Q24</f>
        <v>19.529500563098299</v>
      </c>
      <c r="F24" s="29">
        <f>'Wage Build - Geo'!Q24</f>
        <v>22.398054457943438</v>
      </c>
      <c r="G24" s="29">
        <f>'Wage Build - RoS'!S24</f>
        <v>21.031769837182786</v>
      </c>
      <c r="H24" s="29">
        <f>'Wage Build - Geo'!S24</f>
        <v>24.120981723939089</v>
      </c>
      <c r="I24" s="29">
        <f>'Wage Build - RoS'!W24</f>
        <v>21.031769837182786</v>
      </c>
      <c r="J24" s="29">
        <f>'Wage Build - Geo'!W24</f>
        <v>24.120981723939089</v>
      </c>
      <c r="K24" s="30">
        <f t="shared" si="0"/>
        <v>7.6923076923077094E-2</v>
      </c>
      <c r="L24" s="30">
        <f t="shared" si="1"/>
        <v>7.6923076923077094E-2</v>
      </c>
      <c r="M24" s="30">
        <f t="shared" si="2"/>
        <v>0</v>
      </c>
      <c r="N24" s="30">
        <f t="shared" si="3"/>
        <v>0</v>
      </c>
    </row>
    <row r="25" spans="2:14" x14ac:dyDescent="0.25">
      <c r="B25" s="27" t="s">
        <v>36</v>
      </c>
      <c r="C25" s="28" t="s">
        <v>15</v>
      </c>
      <c r="D25" s="28">
        <v>0.5</v>
      </c>
      <c r="E25" s="29">
        <f>'Wage Build - RoS'!Q25</f>
        <v>19.529500563098299</v>
      </c>
      <c r="F25" s="29">
        <f>'Wage Build - Geo'!Q25</f>
        <v>22.398054457943438</v>
      </c>
      <c r="G25" s="29">
        <f>'Wage Build - RoS'!S25</f>
        <v>21.031769837182786</v>
      </c>
      <c r="H25" s="29">
        <f>'Wage Build - Geo'!S25</f>
        <v>24.120981723939089</v>
      </c>
      <c r="I25" s="29">
        <f>'Wage Build - RoS'!W25</f>
        <v>21.031769837182786</v>
      </c>
      <c r="J25" s="29">
        <f>'Wage Build - Geo'!W25</f>
        <v>24.120981723939089</v>
      </c>
      <c r="K25" s="30">
        <f t="shared" si="0"/>
        <v>7.6923076923077094E-2</v>
      </c>
      <c r="L25" s="30">
        <f t="shared" si="1"/>
        <v>7.6923076923077094E-2</v>
      </c>
      <c r="M25" s="30">
        <f t="shared" si="2"/>
        <v>0</v>
      </c>
      <c r="N25" s="30">
        <f t="shared" si="3"/>
        <v>0</v>
      </c>
    </row>
    <row r="26" spans="2:14" x14ac:dyDescent="0.25">
      <c r="B26" s="27" t="s">
        <v>37</v>
      </c>
      <c r="C26" s="28" t="s">
        <v>15</v>
      </c>
      <c r="D26" s="28">
        <v>0.5</v>
      </c>
      <c r="E26" s="29">
        <f>'Wage Build - RoS'!Q26</f>
        <v>19.529500563098299</v>
      </c>
      <c r="F26" s="29">
        <f>'Wage Build - Geo'!Q26</f>
        <v>22.398054457943438</v>
      </c>
      <c r="G26" s="29">
        <f>'Wage Build - RoS'!S26</f>
        <v>21.031769837182786</v>
      </c>
      <c r="H26" s="29">
        <f>'Wage Build - Geo'!S26</f>
        <v>24.120981723939089</v>
      </c>
      <c r="I26" s="29">
        <f>'Wage Build - RoS'!W26</f>
        <v>21.031769837182786</v>
      </c>
      <c r="J26" s="29">
        <f>'Wage Build - Geo'!W26</f>
        <v>24.120981723939089</v>
      </c>
      <c r="K26" s="30">
        <f t="shared" si="0"/>
        <v>7.6923076923077094E-2</v>
      </c>
      <c r="L26" s="30">
        <f t="shared" si="1"/>
        <v>7.6923076923077094E-2</v>
      </c>
      <c r="M26" s="30">
        <f t="shared" si="2"/>
        <v>0</v>
      </c>
      <c r="N26" s="30">
        <f t="shared" si="3"/>
        <v>0</v>
      </c>
    </row>
    <row r="27" spans="2:14" x14ac:dyDescent="0.25">
      <c r="B27" s="36" t="s">
        <v>38</v>
      </c>
      <c r="C27" s="32" t="s">
        <v>15</v>
      </c>
      <c r="D27" s="32">
        <v>0.5</v>
      </c>
      <c r="E27" s="33">
        <f>'Wage Build - RoS'!Q27</f>
        <v>19.529500563098299</v>
      </c>
      <c r="F27" s="33">
        <f>'Wage Build - Geo'!Q27</f>
        <v>22.398054457943438</v>
      </c>
      <c r="G27" s="33">
        <f>'Wage Build - RoS'!S27</f>
        <v>21.031769837182786</v>
      </c>
      <c r="H27" s="33">
        <f>'Wage Build - Geo'!S27</f>
        <v>24.120981723939089</v>
      </c>
      <c r="I27" s="33">
        <f>'Wage Build - RoS'!W27</f>
        <v>21.031769837182786</v>
      </c>
      <c r="J27" s="33">
        <f>'Wage Build - Geo'!W27</f>
        <v>24.120981723939089</v>
      </c>
      <c r="K27" s="34">
        <f t="shared" si="0"/>
        <v>7.6923076923077094E-2</v>
      </c>
      <c r="L27" s="34">
        <f t="shared" si="1"/>
        <v>7.6923076923077094E-2</v>
      </c>
      <c r="M27" s="34">
        <f t="shared" si="2"/>
        <v>0</v>
      </c>
      <c r="N27" s="34">
        <f t="shared" si="3"/>
        <v>0</v>
      </c>
    </row>
    <row r="28" spans="2:14" x14ac:dyDescent="0.25">
      <c r="B28" s="23" t="s">
        <v>39</v>
      </c>
      <c r="C28" s="24" t="s">
        <v>15</v>
      </c>
      <c r="D28" s="24">
        <v>0.5</v>
      </c>
      <c r="E28" s="25">
        <f>'Wage Build - RoS'!Q28</f>
        <v>19.529500563098299</v>
      </c>
      <c r="F28" s="25">
        <f>'Wage Build - Geo'!Q28</f>
        <v>22.398054457943438</v>
      </c>
      <c r="G28" s="25">
        <f>'Wage Build - RoS'!S28</f>
        <v>21.031769837182786</v>
      </c>
      <c r="H28" s="25">
        <f>'Wage Build - Geo'!S28</f>
        <v>24.120981723939089</v>
      </c>
      <c r="I28" s="25">
        <f>'Wage Build - RoS'!W28</f>
        <v>21.031769837182786</v>
      </c>
      <c r="J28" s="25">
        <f>'Wage Build - Geo'!W28</f>
        <v>24.120981723939089</v>
      </c>
      <c r="K28" s="26">
        <f t="shared" si="0"/>
        <v>7.6923076923077094E-2</v>
      </c>
      <c r="L28" s="26">
        <f t="shared" si="1"/>
        <v>7.6923076923077094E-2</v>
      </c>
      <c r="M28" s="26">
        <f t="shared" si="2"/>
        <v>0</v>
      </c>
      <c r="N28" s="26">
        <f t="shared" si="3"/>
        <v>0</v>
      </c>
    </row>
    <row r="29" spans="2:14" x14ac:dyDescent="0.25">
      <c r="B29" s="27" t="s">
        <v>40</v>
      </c>
      <c r="C29" s="28" t="s">
        <v>15</v>
      </c>
      <c r="D29" s="28">
        <v>0.5</v>
      </c>
      <c r="E29" s="29">
        <f>'Wage Build - RoS'!Q29</f>
        <v>19.529500563098299</v>
      </c>
      <c r="F29" s="29">
        <f>'Wage Build - Geo'!Q29</f>
        <v>22.398054457943438</v>
      </c>
      <c r="G29" s="29">
        <f>'Wage Build - RoS'!S29</f>
        <v>21.031769837182786</v>
      </c>
      <c r="H29" s="29">
        <f>'Wage Build - Geo'!S29</f>
        <v>24.120981723939089</v>
      </c>
      <c r="I29" s="29">
        <f>'Wage Build - RoS'!W29</f>
        <v>21.031769837182786</v>
      </c>
      <c r="J29" s="29">
        <f>'Wage Build - Geo'!W29</f>
        <v>24.120981723939089</v>
      </c>
      <c r="K29" s="30">
        <f t="shared" si="0"/>
        <v>7.6923076923077094E-2</v>
      </c>
      <c r="L29" s="30">
        <f t="shared" si="1"/>
        <v>7.6923076923077094E-2</v>
      </c>
      <c r="M29" s="30">
        <f t="shared" si="2"/>
        <v>0</v>
      </c>
      <c r="N29" s="30">
        <f t="shared" si="3"/>
        <v>0</v>
      </c>
    </row>
    <row r="30" spans="2:14" x14ac:dyDescent="0.25">
      <c r="B30" s="27" t="s">
        <v>41</v>
      </c>
      <c r="C30" s="28" t="s">
        <v>15</v>
      </c>
      <c r="D30" s="28">
        <v>0.5</v>
      </c>
      <c r="E30" s="29">
        <f>'Wage Build - RoS'!Q30</f>
        <v>19.529500563098299</v>
      </c>
      <c r="F30" s="29">
        <f>'Wage Build - Geo'!Q30</f>
        <v>22.398054457943438</v>
      </c>
      <c r="G30" s="29">
        <f>'Wage Build - RoS'!S30</f>
        <v>21.031769837182786</v>
      </c>
      <c r="H30" s="29">
        <f>'Wage Build - Geo'!S30</f>
        <v>24.120981723939089</v>
      </c>
      <c r="I30" s="29">
        <f>'Wage Build - RoS'!W30</f>
        <v>21.031769837182786</v>
      </c>
      <c r="J30" s="29">
        <f>'Wage Build - Geo'!W30</f>
        <v>24.120981723939089</v>
      </c>
      <c r="K30" s="30">
        <f t="shared" si="0"/>
        <v>7.6923076923077094E-2</v>
      </c>
      <c r="L30" s="30">
        <f t="shared" si="1"/>
        <v>7.6923076923077094E-2</v>
      </c>
      <c r="M30" s="30">
        <f t="shared" si="2"/>
        <v>0</v>
      </c>
      <c r="N30" s="30">
        <f t="shared" si="3"/>
        <v>0</v>
      </c>
    </row>
    <row r="31" spans="2:14" x14ac:dyDescent="0.25">
      <c r="B31" s="36" t="s">
        <v>42</v>
      </c>
      <c r="C31" s="32" t="s">
        <v>15</v>
      </c>
      <c r="D31" s="32">
        <v>0.5</v>
      </c>
      <c r="E31" s="33">
        <f>'Wage Build - RoS'!Q31</f>
        <v>19.529500563098299</v>
      </c>
      <c r="F31" s="33">
        <f>'Wage Build - Geo'!Q31</f>
        <v>22.398054457943438</v>
      </c>
      <c r="G31" s="33">
        <f>'Wage Build - RoS'!S31</f>
        <v>21.031769837182786</v>
      </c>
      <c r="H31" s="33">
        <f>'Wage Build - Geo'!S31</f>
        <v>24.120981723939089</v>
      </c>
      <c r="I31" s="33">
        <f>'Wage Build - RoS'!W31</f>
        <v>21.031769837182786</v>
      </c>
      <c r="J31" s="33">
        <f>'Wage Build - Geo'!W31</f>
        <v>24.120981723939089</v>
      </c>
      <c r="K31" s="34">
        <f t="shared" si="0"/>
        <v>7.6923076923077094E-2</v>
      </c>
      <c r="L31" s="34">
        <f t="shared" si="1"/>
        <v>7.6923076923077094E-2</v>
      </c>
      <c r="M31" s="34">
        <f t="shared" si="2"/>
        <v>0</v>
      </c>
      <c r="N31" s="34">
        <f t="shared" si="3"/>
        <v>0</v>
      </c>
    </row>
    <row r="32" spans="2:14" x14ac:dyDescent="0.25">
      <c r="B32" s="23" t="s">
        <v>43</v>
      </c>
      <c r="C32" s="24" t="s">
        <v>15</v>
      </c>
      <c r="D32" s="24">
        <v>0.5</v>
      </c>
      <c r="E32" s="25">
        <f>'Wage Build - RoS'!Q32</f>
        <v>19.529500563098299</v>
      </c>
      <c r="F32" s="25">
        <f>'Wage Build - Geo'!Q32</f>
        <v>22.398054457943438</v>
      </c>
      <c r="G32" s="25">
        <f>'Wage Build - RoS'!S32</f>
        <v>21.031769837182786</v>
      </c>
      <c r="H32" s="25">
        <f>'Wage Build - Geo'!S32</f>
        <v>24.120981723939089</v>
      </c>
      <c r="I32" s="25">
        <f>'Wage Build - RoS'!W32</f>
        <v>21.031769837182786</v>
      </c>
      <c r="J32" s="25">
        <f>'Wage Build - Geo'!W32</f>
        <v>24.120981723939089</v>
      </c>
      <c r="K32" s="26">
        <f t="shared" si="0"/>
        <v>7.6923076923077094E-2</v>
      </c>
      <c r="L32" s="26">
        <f t="shared" si="1"/>
        <v>7.6923076923077094E-2</v>
      </c>
      <c r="M32" s="26">
        <f t="shared" si="2"/>
        <v>0</v>
      </c>
      <c r="N32" s="26">
        <f t="shared" si="3"/>
        <v>0</v>
      </c>
    </row>
    <row r="33" spans="2:14" x14ac:dyDescent="0.25">
      <c r="B33" s="27" t="s">
        <v>44</v>
      </c>
      <c r="C33" s="28" t="s">
        <v>15</v>
      </c>
      <c r="D33" s="28">
        <v>0.5</v>
      </c>
      <c r="E33" s="29">
        <f>'Wage Build - RoS'!Q33</f>
        <v>19.529500563098299</v>
      </c>
      <c r="F33" s="29">
        <f>'Wage Build - Geo'!Q33</f>
        <v>22.398054457943438</v>
      </c>
      <c r="G33" s="29">
        <f>'Wage Build - RoS'!S33</f>
        <v>21.031769837182786</v>
      </c>
      <c r="H33" s="29">
        <f>'Wage Build - Geo'!S33</f>
        <v>24.120981723939089</v>
      </c>
      <c r="I33" s="29">
        <f>'Wage Build - RoS'!W33</f>
        <v>21.031769837182786</v>
      </c>
      <c r="J33" s="29">
        <f>'Wage Build - Geo'!W33</f>
        <v>24.120981723939089</v>
      </c>
      <c r="K33" s="30">
        <f t="shared" si="0"/>
        <v>7.6923076923077094E-2</v>
      </c>
      <c r="L33" s="30">
        <f t="shared" si="1"/>
        <v>7.6923076923077094E-2</v>
      </c>
      <c r="M33" s="30">
        <f t="shared" si="2"/>
        <v>0</v>
      </c>
      <c r="N33" s="30">
        <f t="shared" si="3"/>
        <v>0</v>
      </c>
    </row>
    <row r="34" spans="2:14" x14ac:dyDescent="0.25">
      <c r="B34" s="37" t="s">
        <v>45</v>
      </c>
      <c r="C34" s="28" t="s">
        <v>15</v>
      </c>
      <c r="D34" s="28">
        <v>0.5</v>
      </c>
      <c r="E34" s="29">
        <f>'Wage Build - RoS'!Q34</f>
        <v>19.529500563098299</v>
      </c>
      <c r="F34" s="29">
        <f>'Wage Build - Geo'!Q34</f>
        <v>22.398054457943438</v>
      </c>
      <c r="G34" s="29">
        <f>'Wage Build - RoS'!S34</f>
        <v>21.031769837182786</v>
      </c>
      <c r="H34" s="29">
        <f>'Wage Build - Geo'!S34</f>
        <v>24.120981723939089</v>
      </c>
      <c r="I34" s="29">
        <f>'Wage Build - RoS'!W34</f>
        <v>21.031769837182786</v>
      </c>
      <c r="J34" s="29">
        <f>'Wage Build - Geo'!W34</f>
        <v>24.120981723939089</v>
      </c>
      <c r="K34" s="30">
        <f t="shared" si="0"/>
        <v>7.6923076923077094E-2</v>
      </c>
      <c r="L34" s="30">
        <f t="shared" si="1"/>
        <v>7.6923076923077094E-2</v>
      </c>
      <c r="M34" s="30">
        <f t="shared" si="2"/>
        <v>0</v>
      </c>
      <c r="N34" s="30">
        <f t="shared" si="3"/>
        <v>0</v>
      </c>
    </row>
    <row r="35" spans="2:14" x14ac:dyDescent="0.25">
      <c r="B35" s="31" t="s">
        <v>46</v>
      </c>
      <c r="C35" s="32" t="s">
        <v>15</v>
      </c>
      <c r="D35" s="32">
        <v>0.5</v>
      </c>
      <c r="E35" s="33">
        <f>'Wage Build - RoS'!Q35</f>
        <v>19.529500563098299</v>
      </c>
      <c r="F35" s="33">
        <f>'Wage Build - Geo'!Q35</f>
        <v>22.398054457943438</v>
      </c>
      <c r="G35" s="33">
        <f>'Wage Build - RoS'!S35</f>
        <v>21.031769837182786</v>
      </c>
      <c r="H35" s="33">
        <f>'Wage Build - Geo'!S35</f>
        <v>24.120981723939089</v>
      </c>
      <c r="I35" s="33">
        <f>'Wage Build - RoS'!W35</f>
        <v>21.031769837182786</v>
      </c>
      <c r="J35" s="33">
        <f>'Wage Build - Geo'!W35</f>
        <v>24.120981723939089</v>
      </c>
      <c r="K35" s="34">
        <f t="shared" si="0"/>
        <v>7.6923076923077094E-2</v>
      </c>
      <c r="L35" s="34">
        <f t="shared" si="1"/>
        <v>7.6923076923077094E-2</v>
      </c>
      <c r="M35" s="34">
        <f t="shared" si="2"/>
        <v>0</v>
      </c>
      <c r="N35" s="34">
        <f t="shared" si="3"/>
        <v>0</v>
      </c>
    </row>
    <row r="36" spans="2:14" x14ac:dyDescent="0.25">
      <c r="B36" s="35" t="s">
        <v>47</v>
      </c>
      <c r="C36" s="24" t="s">
        <v>15</v>
      </c>
      <c r="D36" s="24">
        <v>0.75</v>
      </c>
      <c r="E36" s="25">
        <f>'Wage Build - RoS'!Q36</f>
        <v>24.239755388317437</v>
      </c>
      <c r="F36" s="25">
        <f>'Wage Build - Geo'!Q36</f>
        <v>28.459261583983096</v>
      </c>
      <c r="G36" s="25">
        <f>'Wage Build - RoS'!S36</f>
        <v>26.104351956649552</v>
      </c>
      <c r="H36" s="25">
        <f>'Wage Build - Geo'!S36</f>
        <v>30.648435551981798</v>
      </c>
      <c r="I36" s="25">
        <f>'Wage Build - RoS'!W36</f>
        <v>26.104351956649552</v>
      </c>
      <c r="J36" s="25">
        <f>'Wage Build - Geo'!W36</f>
        <v>30.648435551981798</v>
      </c>
      <c r="K36" s="26">
        <f t="shared" si="0"/>
        <v>7.6923076923077094E-2</v>
      </c>
      <c r="L36" s="26">
        <f t="shared" si="1"/>
        <v>7.6923076923077094E-2</v>
      </c>
      <c r="M36" s="26">
        <f t="shared" si="2"/>
        <v>0</v>
      </c>
      <c r="N36" s="26">
        <f t="shared" si="3"/>
        <v>0</v>
      </c>
    </row>
    <row r="37" spans="2:14" x14ac:dyDescent="0.25">
      <c r="B37" s="31" t="s">
        <v>48</v>
      </c>
      <c r="C37" s="32" t="s">
        <v>15</v>
      </c>
      <c r="D37" s="32">
        <v>0.75</v>
      </c>
      <c r="E37" s="33">
        <f>'Wage Build - RoS'!Q37</f>
        <v>24.239755388317437</v>
      </c>
      <c r="F37" s="33">
        <f>'Wage Build - Geo'!Q37</f>
        <v>28.459261583983096</v>
      </c>
      <c r="G37" s="33">
        <f>'Wage Build - RoS'!S37</f>
        <v>26.104351956649552</v>
      </c>
      <c r="H37" s="33">
        <f>'Wage Build - Geo'!S37</f>
        <v>30.648435551981798</v>
      </c>
      <c r="I37" s="33">
        <f>'Wage Build - RoS'!W37</f>
        <v>26.104351956649552</v>
      </c>
      <c r="J37" s="33">
        <f>'Wage Build - Geo'!W37</f>
        <v>30.648435551981798</v>
      </c>
      <c r="K37" s="34">
        <f t="shared" si="0"/>
        <v>7.6923076923077094E-2</v>
      </c>
      <c r="L37" s="34">
        <f t="shared" si="1"/>
        <v>7.6923076923077094E-2</v>
      </c>
      <c r="M37" s="34">
        <f t="shared" si="2"/>
        <v>0</v>
      </c>
      <c r="N37" s="34">
        <f t="shared" si="3"/>
        <v>0</v>
      </c>
    </row>
    <row r="38" spans="2:14" x14ac:dyDescent="0.25">
      <c r="B38" s="35" t="s">
        <v>49</v>
      </c>
      <c r="C38" s="24" t="s">
        <v>15</v>
      </c>
      <c r="D38" s="24">
        <v>0.5</v>
      </c>
      <c r="E38" s="25">
        <f>'Wage Build - RoS'!Q38</f>
        <v>19.529500563098299</v>
      </c>
      <c r="F38" s="25">
        <f>'Wage Build - Geo'!Q38</f>
        <v>22.398054457943438</v>
      </c>
      <c r="G38" s="25">
        <f>'Wage Build - RoS'!S38</f>
        <v>21.031769837182786</v>
      </c>
      <c r="H38" s="25">
        <f>'Wage Build - Geo'!S38</f>
        <v>24.120981723939089</v>
      </c>
      <c r="I38" s="25">
        <f>'Wage Build - RoS'!W38</f>
        <v>21.031769837182786</v>
      </c>
      <c r="J38" s="25">
        <f>'Wage Build - Geo'!W38</f>
        <v>24.120981723939089</v>
      </c>
      <c r="K38" s="26">
        <f t="shared" si="0"/>
        <v>7.6923076923077094E-2</v>
      </c>
      <c r="L38" s="26">
        <f t="shared" si="1"/>
        <v>7.6923076923077094E-2</v>
      </c>
      <c r="M38" s="26">
        <f t="shared" si="2"/>
        <v>0</v>
      </c>
      <c r="N38" s="26">
        <f t="shared" si="3"/>
        <v>0</v>
      </c>
    </row>
    <row r="39" spans="2:14" x14ac:dyDescent="0.25">
      <c r="B39" s="37" t="s">
        <v>50</v>
      </c>
      <c r="C39" s="28" t="s">
        <v>15</v>
      </c>
      <c r="D39" s="28">
        <v>0.9</v>
      </c>
      <c r="E39" s="29">
        <f>'Wage Build - RoS'!Q39</f>
        <v>29.349161943051175</v>
      </c>
      <c r="F39" s="29">
        <f>'Wage Build - Geo'!Q39</f>
        <v>35.727974817163485</v>
      </c>
      <c r="G39" s="29">
        <f>'Wage Build - RoS'!S39</f>
        <v>31.606789784824343</v>
      </c>
      <c r="H39" s="29">
        <f>'Wage Build - Geo'!S39</f>
        <v>38.476280572329905</v>
      </c>
      <c r="I39" s="29">
        <f>'Wage Build - RoS'!W39</f>
        <v>31.606789784824343</v>
      </c>
      <c r="J39" s="29">
        <f>'Wage Build - Geo'!W39</f>
        <v>38.476280572329905</v>
      </c>
      <c r="K39" s="30">
        <f t="shared" si="0"/>
        <v>7.6923076923076872E-2</v>
      </c>
      <c r="L39" s="30">
        <f t="shared" si="1"/>
        <v>7.6923076923076872E-2</v>
      </c>
      <c r="M39" s="30">
        <f t="shared" si="2"/>
        <v>0</v>
      </c>
      <c r="N39" s="30">
        <f t="shared" si="3"/>
        <v>0</v>
      </c>
    </row>
    <row r="40" spans="2:14" x14ac:dyDescent="0.25">
      <c r="B40" s="31" t="s">
        <v>51</v>
      </c>
      <c r="C40" s="32" t="s">
        <v>15</v>
      </c>
      <c r="D40" s="32">
        <v>0.5</v>
      </c>
      <c r="E40" s="33">
        <f>'Wage Build - RoS'!Q40</f>
        <v>19.529500563098299</v>
      </c>
      <c r="F40" s="33">
        <f>'Wage Build - Geo'!Q40</f>
        <v>22.398054457943438</v>
      </c>
      <c r="G40" s="33">
        <f>'Wage Build - RoS'!S40</f>
        <v>21.031769837182786</v>
      </c>
      <c r="H40" s="33">
        <f>'Wage Build - Geo'!S40</f>
        <v>24.120981723939089</v>
      </c>
      <c r="I40" s="33">
        <f>'Wage Build - RoS'!W40</f>
        <v>21.031769837182786</v>
      </c>
      <c r="J40" s="33">
        <f>'Wage Build - Geo'!W40</f>
        <v>24.120981723939089</v>
      </c>
      <c r="K40" s="34">
        <f t="shared" si="0"/>
        <v>7.6923076923077094E-2</v>
      </c>
      <c r="L40" s="34">
        <f t="shared" si="1"/>
        <v>7.6923076923077094E-2</v>
      </c>
      <c r="M40" s="34">
        <f t="shared" si="2"/>
        <v>0</v>
      </c>
      <c r="N40" s="34">
        <f t="shared" si="3"/>
        <v>0</v>
      </c>
    </row>
    <row r="41" spans="2:14" x14ac:dyDescent="0.25">
      <c r="B41" s="35" t="s">
        <v>52</v>
      </c>
      <c r="C41" s="24" t="s">
        <v>15</v>
      </c>
      <c r="D41" s="24">
        <v>0.75</v>
      </c>
      <c r="E41" s="25">
        <f>'Wage Build - RoS'!Q41</f>
        <v>24.239755388317437</v>
      </c>
      <c r="F41" s="25">
        <f>'Wage Build - Geo'!Q41</f>
        <v>28.459261583983096</v>
      </c>
      <c r="G41" s="25">
        <f>'Wage Build - RoS'!S41</f>
        <v>26.104351956649552</v>
      </c>
      <c r="H41" s="25">
        <f>'Wage Build - Geo'!S41</f>
        <v>30.648435551981798</v>
      </c>
      <c r="I41" s="25">
        <f>'Wage Build - RoS'!W41</f>
        <v>26.347832988803521</v>
      </c>
      <c r="J41" s="25">
        <f>'Wage Build - Geo'!W41</f>
        <v>32.453191680000003</v>
      </c>
      <c r="K41" s="26">
        <f t="shared" si="0"/>
        <v>8.6967775322604579E-2</v>
      </c>
      <c r="L41" s="26">
        <f t="shared" si="1"/>
        <v>0.14033850049941887</v>
      </c>
      <c r="M41" s="26">
        <f t="shared" si="2"/>
        <v>9.3272199424183633E-3</v>
      </c>
      <c r="N41" s="26">
        <f t="shared" si="3"/>
        <v>5.8885750463746112E-2</v>
      </c>
    </row>
    <row r="42" spans="2:14" x14ac:dyDescent="0.25">
      <c r="B42" s="37" t="s">
        <v>53</v>
      </c>
      <c r="C42" s="28" t="s">
        <v>15</v>
      </c>
      <c r="D42" s="28">
        <v>0.75</v>
      </c>
      <c r="E42" s="29">
        <f>'Wage Build - RoS'!Q42</f>
        <v>24.239755388317437</v>
      </c>
      <c r="F42" s="29">
        <f>'Wage Build - Geo'!Q42</f>
        <v>28.459261583983096</v>
      </c>
      <c r="G42" s="29">
        <f>'Wage Build - RoS'!S42</f>
        <v>26.104351956649552</v>
      </c>
      <c r="H42" s="29">
        <f>'Wage Build - Geo'!S42</f>
        <v>30.648435551981798</v>
      </c>
      <c r="I42" s="29">
        <f>'Wage Build - RoS'!W42</f>
        <v>26.347832988803521</v>
      </c>
      <c r="J42" s="29">
        <f>'Wage Build - Geo'!W42</f>
        <v>32.453191680000003</v>
      </c>
      <c r="K42" s="30">
        <f t="shared" si="0"/>
        <v>8.6967775322604579E-2</v>
      </c>
      <c r="L42" s="30">
        <f t="shared" si="1"/>
        <v>0.14033850049941887</v>
      </c>
      <c r="M42" s="30">
        <f t="shared" si="2"/>
        <v>9.3272199424183633E-3</v>
      </c>
      <c r="N42" s="30">
        <f t="shared" si="3"/>
        <v>5.8885750463746112E-2</v>
      </c>
    </row>
    <row r="43" spans="2:14" x14ac:dyDescent="0.25">
      <c r="B43" s="31" t="s">
        <v>54</v>
      </c>
      <c r="C43" s="32" t="s">
        <v>15</v>
      </c>
      <c r="D43" s="32">
        <v>0.75</v>
      </c>
      <c r="E43" s="33">
        <f>'Wage Build - RoS'!Q43</f>
        <v>24.239755388317437</v>
      </c>
      <c r="F43" s="33">
        <f>'Wage Build - Geo'!Q43</f>
        <v>28.459261583983096</v>
      </c>
      <c r="G43" s="33">
        <f>'Wage Build - RoS'!S43</f>
        <v>26.104351956649552</v>
      </c>
      <c r="H43" s="33">
        <f>'Wage Build - Geo'!S43</f>
        <v>30.648435551981798</v>
      </c>
      <c r="I43" s="33">
        <f>'Wage Build - RoS'!W43</f>
        <v>26.347832988803521</v>
      </c>
      <c r="J43" s="33">
        <f>'Wage Build - Geo'!W43</f>
        <v>32.453191680000003</v>
      </c>
      <c r="K43" s="34">
        <f t="shared" si="0"/>
        <v>8.6967775322604579E-2</v>
      </c>
      <c r="L43" s="34">
        <f t="shared" si="1"/>
        <v>0.14033850049941887</v>
      </c>
      <c r="M43" s="34">
        <f t="shared" si="2"/>
        <v>9.3272199424183633E-3</v>
      </c>
      <c r="N43" s="34">
        <f t="shared" si="3"/>
        <v>5.8885750463746112E-2</v>
      </c>
    </row>
    <row r="44" spans="2:14" x14ac:dyDescent="0.25">
      <c r="B44" s="35" t="s">
        <v>55</v>
      </c>
      <c r="C44" s="24" t="s">
        <v>15</v>
      </c>
      <c r="D44" s="24">
        <v>0.75</v>
      </c>
      <c r="E44" s="25">
        <f>'Wage Build - RoS'!Q44</f>
        <v>24.239755388317437</v>
      </c>
      <c r="F44" s="25">
        <f>'Wage Build - Geo'!Q44</f>
        <v>28.459261583983096</v>
      </c>
      <c r="G44" s="25">
        <f>'Wage Build - RoS'!S44</f>
        <v>26.104351956649552</v>
      </c>
      <c r="H44" s="25">
        <f>'Wage Build - Geo'!S44</f>
        <v>30.648435551981798</v>
      </c>
      <c r="I44" s="25">
        <f>'Wage Build - RoS'!W44</f>
        <v>26.347832988803521</v>
      </c>
      <c r="J44" s="25">
        <f>'Wage Build - Geo'!W44</f>
        <v>32.453191680000003</v>
      </c>
      <c r="K44" s="26">
        <f t="shared" si="0"/>
        <v>8.6967775322604579E-2</v>
      </c>
      <c r="L44" s="26">
        <f t="shared" si="1"/>
        <v>0.14033850049941887</v>
      </c>
      <c r="M44" s="26">
        <f t="shared" si="2"/>
        <v>9.3272199424183633E-3</v>
      </c>
      <c r="N44" s="26">
        <f t="shared" si="3"/>
        <v>5.8885750463746112E-2</v>
      </c>
    </row>
    <row r="45" spans="2:14" x14ac:dyDescent="0.25">
      <c r="B45" s="31" t="s">
        <v>56</v>
      </c>
      <c r="C45" s="32" t="s">
        <v>15</v>
      </c>
      <c r="D45" s="32">
        <v>0.75</v>
      </c>
      <c r="E45" s="33">
        <f>'Wage Build - RoS'!Q45</f>
        <v>24.239755388317437</v>
      </c>
      <c r="F45" s="33">
        <f>'Wage Build - Geo'!Q45</f>
        <v>28.459261583983096</v>
      </c>
      <c r="G45" s="33">
        <f>'Wage Build - RoS'!S45</f>
        <v>26.104351956649552</v>
      </c>
      <c r="H45" s="33">
        <f>'Wage Build - Geo'!S45</f>
        <v>30.648435551981798</v>
      </c>
      <c r="I45" s="33">
        <f>'Wage Build - RoS'!W45</f>
        <v>26.347832988803521</v>
      </c>
      <c r="J45" s="33">
        <f>'Wage Build - Geo'!W45</f>
        <v>32.453191680000003</v>
      </c>
      <c r="K45" s="34">
        <f t="shared" si="0"/>
        <v>8.6967775322604579E-2</v>
      </c>
      <c r="L45" s="34">
        <f t="shared" si="1"/>
        <v>0.14033850049941887</v>
      </c>
      <c r="M45" s="34">
        <f t="shared" si="2"/>
        <v>9.3272199424183633E-3</v>
      </c>
      <c r="N45" s="34">
        <f t="shared" si="3"/>
        <v>5.8885750463746112E-2</v>
      </c>
    </row>
    <row r="46" spans="2:14" x14ac:dyDescent="0.25">
      <c r="B46" s="35" t="s">
        <v>57</v>
      </c>
      <c r="C46" s="24" t="s">
        <v>15</v>
      </c>
      <c r="D46" s="24">
        <v>0.75</v>
      </c>
      <c r="E46" s="25">
        <f>'Wage Build - RoS'!Q46</f>
        <v>24.239755388317437</v>
      </c>
      <c r="F46" s="25">
        <f>'Wage Build - Geo'!Q46</f>
        <v>28.459261583983096</v>
      </c>
      <c r="G46" s="25">
        <f>'Wage Build - RoS'!S46</f>
        <v>26.104351956649552</v>
      </c>
      <c r="H46" s="25">
        <f>'Wage Build - Geo'!S46</f>
        <v>30.648435551981798</v>
      </c>
      <c r="I46" s="25">
        <f>'Wage Build - RoS'!W46</f>
        <v>26.347832988803521</v>
      </c>
      <c r="J46" s="25">
        <f>'Wage Build - Geo'!W46</f>
        <v>32.453191680000003</v>
      </c>
      <c r="K46" s="26">
        <f t="shared" si="0"/>
        <v>8.6967775322604579E-2</v>
      </c>
      <c r="L46" s="26">
        <f t="shared" si="1"/>
        <v>0.14033850049941887</v>
      </c>
      <c r="M46" s="26">
        <f t="shared" si="2"/>
        <v>9.3272199424183633E-3</v>
      </c>
      <c r="N46" s="26">
        <f t="shared" si="3"/>
        <v>5.8885750463746112E-2</v>
      </c>
    </row>
    <row r="47" spans="2:14" x14ac:dyDescent="0.25">
      <c r="B47" s="31" t="s">
        <v>58</v>
      </c>
      <c r="C47" s="32" t="s">
        <v>15</v>
      </c>
      <c r="D47" s="32">
        <v>0.9</v>
      </c>
      <c r="E47" s="33">
        <f>'Wage Build - RoS'!Q47</f>
        <v>29.349161943051175</v>
      </c>
      <c r="F47" s="33">
        <f>'Wage Build - Geo'!Q47</f>
        <v>35.727974817163485</v>
      </c>
      <c r="G47" s="33">
        <f>'Wage Build - RoS'!S47</f>
        <v>31.606789784824343</v>
      </c>
      <c r="H47" s="33">
        <f>'Wage Build - Geo'!S47</f>
        <v>38.476280572329905</v>
      </c>
      <c r="I47" s="33">
        <f>'Wage Build - RoS'!W47</f>
        <v>31.606789784824343</v>
      </c>
      <c r="J47" s="33">
        <f>'Wage Build - Geo'!W47</f>
        <v>38.476280572329905</v>
      </c>
      <c r="K47" s="34">
        <f t="shared" si="0"/>
        <v>7.6923076923076872E-2</v>
      </c>
      <c r="L47" s="34">
        <f t="shared" si="1"/>
        <v>7.6923076923076872E-2</v>
      </c>
      <c r="M47" s="34">
        <f t="shared" si="2"/>
        <v>0</v>
      </c>
      <c r="N47" s="34">
        <f t="shared" si="3"/>
        <v>0</v>
      </c>
    </row>
    <row r="48" spans="2:14" x14ac:dyDescent="0.25">
      <c r="B48" s="35" t="s">
        <v>59</v>
      </c>
      <c r="C48" s="24" t="s">
        <v>60</v>
      </c>
      <c r="D48" s="24">
        <v>0.5</v>
      </c>
      <c r="E48" s="25">
        <f>'Wage Build - RoS'!Q48</f>
        <v>34.047603070027527</v>
      </c>
      <c r="F48" s="25">
        <f>'Wage Build - Geo'!Q48</f>
        <v>38.72306349467916</v>
      </c>
      <c r="G48" s="25">
        <f>'Wage Build - RoS'!S48</f>
        <v>36.666649460029646</v>
      </c>
      <c r="H48" s="25">
        <f>'Wage Build - Geo'!S48</f>
        <v>41.701760686577558</v>
      </c>
      <c r="I48" s="25">
        <f>'Wage Build - RoS'!W48</f>
        <v>37.256428396750827</v>
      </c>
      <c r="J48" s="25">
        <f>'Wage Build - Geo'!W48</f>
        <v>44.857845760000011</v>
      </c>
      <c r="K48" s="26">
        <f t="shared" si="0"/>
        <v>9.4245263612934504E-2</v>
      </c>
      <c r="L48" s="26">
        <f t="shared" si="1"/>
        <v>0.15842708999931832</v>
      </c>
      <c r="M48" s="26">
        <f t="shared" si="2"/>
        <v>1.6084887640581913E-2</v>
      </c>
      <c r="N48" s="26">
        <f t="shared" si="3"/>
        <v>7.5682297856509706E-2</v>
      </c>
    </row>
    <row r="49" spans="2:14" x14ac:dyDescent="0.25">
      <c r="B49" s="37" t="s">
        <v>61</v>
      </c>
      <c r="C49" s="28" t="s">
        <v>60</v>
      </c>
      <c r="D49" s="28">
        <v>0.5</v>
      </c>
      <c r="E49" s="29">
        <f>'Wage Build - RoS'!Q49</f>
        <v>34.047603070027527</v>
      </c>
      <c r="F49" s="29">
        <f>'Wage Build - Geo'!Q49</f>
        <v>38.72306349467916</v>
      </c>
      <c r="G49" s="29">
        <f>'Wage Build - RoS'!S49</f>
        <v>36.666649460029646</v>
      </c>
      <c r="H49" s="29">
        <f>'Wage Build - Geo'!S49</f>
        <v>41.701760686577558</v>
      </c>
      <c r="I49" s="29">
        <f>'Wage Build - RoS'!W49</f>
        <v>37.256428396750827</v>
      </c>
      <c r="J49" s="29">
        <f>'Wage Build - Geo'!W49</f>
        <v>44.857845760000011</v>
      </c>
      <c r="K49" s="30">
        <f t="shared" si="0"/>
        <v>9.4245263612934504E-2</v>
      </c>
      <c r="L49" s="30">
        <f t="shared" si="1"/>
        <v>0.15842708999931832</v>
      </c>
      <c r="M49" s="30">
        <f t="shared" si="2"/>
        <v>1.6084887640581913E-2</v>
      </c>
      <c r="N49" s="30">
        <f t="shared" si="3"/>
        <v>7.5682297856509706E-2</v>
      </c>
    </row>
    <row r="50" spans="2:14" x14ac:dyDescent="0.25">
      <c r="B50" s="37" t="s">
        <v>62</v>
      </c>
      <c r="C50" s="28" t="s">
        <v>60</v>
      </c>
      <c r="D50" s="28">
        <v>0.75</v>
      </c>
      <c r="E50" s="29">
        <f>'Wage Build - RoS'!Q50</f>
        <v>44.784084094035379</v>
      </c>
      <c r="F50" s="29">
        <f>'Wage Build - Geo'!Q50</f>
        <v>51.555775456841289</v>
      </c>
      <c r="G50" s="29">
        <f>'Wage Build - RoS'!S50</f>
        <v>48.229013639730411</v>
      </c>
      <c r="H50" s="29">
        <f>'Wage Build - Geo'!S50</f>
        <v>55.521604338136775</v>
      </c>
      <c r="I50" s="29">
        <f>'Wage Build - RoS'!W50</f>
        <v>48.229013639730411</v>
      </c>
      <c r="J50" s="29">
        <f>'Wage Build - Geo'!W50</f>
        <v>55.521604338136775</v>
      </c>
      <c r="K50" s="30">
        <f t="shared" si="0"/>
        <v>7.6923076923077094E-2</v>
      </c>
      <c r="L50" s="30">
        <f t="shared" si="1"/>
        <v>7.6923076923076872E-2</v>
      </c>
      <c r="M50" s="30">
        <f t="shared" si="2"/>
        <v>0</v>
      </c>
      <c r="N50" s="30">
        <f t="shared" si="3"/>
        <v>0</v>
      </c>
    </row>
    <row r="51" spans="2:14" x14ac:dyDescent="0.25">
      <c r="B51" s="37" t="s">
        <v>63</v>
      </c>
      <c r="C51" s="28" t="s">
        <v>60</v>
      </c>
      <c r="D51" s="28">
        <v>0.5</v>
      </c>
      <c r="E51" s="29">
        <f>'Wage Build - RoS'!Q51</f>
        <v>34.047603070027527</v>
      </c>
      <c r="F51" s="29">
        <f>'Wage Build - Geo'!Q51</f>
        <v>38.72306349467916</v>
      </c>
      <c r="G51" s="29">
        <f>'Wage Build - RoS'!S51</f>
        <v>36.666649460029646</v>
      </c>
      <c r="H51" s="29">
        <f>'Wage Build - Geo'!S51</f>
        <v>41.701760686577558</v>
      </c>
      <c r="I51" s="29">
        <f>'Wage Build - RoS'!W51</f>
        <v>37.256428396750827</v>
      </c>
      <c r="J51" s="29">
        <f>'Wage Build - Geo'!W51</f>
        <v>44.857845760000011</v>
      </c>
      <c r="K51" s="30">
        <f t="shared" si="0"/>
        <v>9.4245263612934504E-2</v>
      </c>
      <c r="L51" s="30">
        <f t="shared" si="1"/>
        <v>0.15842708999931832</v>
      </c>
      <c r="M51" s="30">
        <f t="shared" si="2"/>
        <v>1.6084887640581913E-2</v>
      </c>
      <c r="N51" s="30">
        <f t="shared" si="3"/>
        <v>7.5682297856509706E-2</v>
      </c>
    </row>
    <row r="52" spans="2:14" x14ac:dyDescent="0.25">
      <c r="B52" s="37" t="s">
        <v>64</v>
      </c>
      <c r="C52" s="28" t="s">
        <v>60</v>
      </c>
      <c r="D52" s="28">
        <v>0.5</v>
      </c>
      <c r="E52" s="29">
        <f>'Wage Build - RoS'!Q52</f>
        <v>34.047603070027527</v>
      </c>
      <c r="F52" s="29">
        <f>'Wage Build - Geo'!Q52</f>
        <v>38.72306349467916</v>
      </c>
      <c r="G52" s="29">
        <f>'Wage Build - RoS'!S52</f>
        <v>36.666649460029646</v>
      </c>
      <c r="H52" s="29">
        <f>'Wage Build - Geo'!S52</f>
        <v>41.701760686577558</v>
      </c>
      <c r="I52" s="29">
        <f>'Wage Build - RoS'!W52</f>
        <v>37.256428396750827</v>
      </c>
      <c r="J52" s="29">
        <f>'Wage Build - Geo'!W52</f>
        <v>44.857845760000011</v>
      </c>
      <c r="K52" s="30">
        <f t="shared" si="0"/>
        <v>9.4245263612934504E-2</v>
      </c>
      <c r="L52" s="30">
        <f t="shared" si="1"/>
        <v>0.15842708999931832</v>
      </c>
      <c r="M52" s="30">
        <f t="shared" si="2"/>
        <v>1.6084887640581913E-2</v>
      </c>
      <c r="N52" s="30">
        <f t="shared" si="3"/>
        <v>7.5682297856509706E-2</v>
      </c>
    </row>
    <row r="53" spans="2:14" x14ac:dyDescent="0.25">
      <c r="B53" s="37" t="s">
        <v>65</v>
      </c>
      <c r="C53" s="28" t="s">
        <v>60</v>
      </c>
      <c r="D53" s="28">
        <v>0.5</v>
      </c>
      <c r="E53" s="29">
        <f>'Wage Build - RoS'!Q53</f>
        <v>34.047603070027527</v>
      </c>
      <c r="F53" s="29">
        <f>'Wage Build - Geo'!Q53</f>
        <v>38.72306349467916</v>
      </c>
      <c r="G53" s="29">
        <f>'Wage Build - RoS'!S53</f>
        <v>36.666649460029646</v>
      </c>
      <c r="H53" s="29">
        <f>'Wage Build - Geo'!S53</f>
        <v>41.701760686577558</v>
      </c>
      <c r="I53" s="29">
        <f>'Wage Build - RoS'!W53</f>
        <v>37.256428396750827</v>
      </c>
      <c r="J53" s="29">
        <f>'Wage Build - Geo'!W53</f>
        <v>44.857845760000011</v>
      </c>
      <c r="K53" s="30">
        <f t="shared" si="0"/>
        <v>9.4245263612934504E-2</v>
      </c>
      <c r="L53" s="30">
        <f t="shared" si="1"/>
        <v>0.15842708999931832</v>
      </c>
      <c r="M53" s="30">
        <f t="shared" si="2"/>
        <v>1.6084887640581913E-2</v>
      </c>
      <c r="N53" s="30">
        <f t="shared" si="3"/>
        <v>7.5682297856509706E-2</v>
      </c>
    </row>
    <row r="54" spans="2:14" x14ac:dyDescent="0.25">
      <c r="B54" s="31" t="s">
        <v>66</v>
      </c>
      <c r="C54" s="32" t="s">
        <v>60</v>
      </c>
      <c r="D54" s="32">
        <v>0.5</v>
      </c>
      <c r="E54" s="33">
        <f>'Wage Build - RoS'!Q54</f>
        <v>34.047603070027527</v>
      </c>
      <c r="F54" s="33">
        <f>'Wage Build - Geo'!Q54</f>
        <v>38.72306349467916</v>
      </c>
      <c r="G54" s="33">
        <f>'Wage Build - RoS'!S54</f>
        <v>36.666649460029646</v>
      </c>
      <c r="H54" s="33">
        <f>'Wage Build - Geo'!S54</f>
        <v>41.701760686577558</v>
      </c>
      <c r="I54" s="33">
        <f>'Wage Build - RoS'!W54</f>
        <v>37.256428396750827</v>
      </c>
      <c r="J54" s="33">
        <f>'Wage Build - Geo'!W54</f>
        <v>44.857845760000011</v>
      </c>
      <c r="K54" s="34">
        <f t="shared" si="0"/>
        <v>9.4245263612934504E-2</v>
      </c>
      <c r="L54" s="34">
        <f t="shared" si="1"/>
        <v>0.15842708999931832</v>
      </c>
      <c r="M54" s="34">
        <f t="shared" si="2"/>
        <v>1.6084887640581913E-2</v>
      </c>
      <c r="N54" s="34">
        <f t="shared" si="3"/>
        <v>7.5682297856509706E-2</v>
      </c>
    </row>
    <row r="55" spans="2:14" x14ac:dyDescent="0.25">
      <c r="B55" s="35" t="s">
        <v>67</v>
      </c>
      <c r="C55" s="24" t="s">
        <v>68</v>
      </c>
      <c r="D55" s="24">
        <v>0.5</v>
      </c>
      <c r="E55" s="25">
        <f>'Wage Build - RoS'!Q55</f>
        <v>39.238798823675111</v>
      </c>
      <c r="F55" s="25">
        <f>'Wage Build - Geo'!Q55</f>
        <v>39.238798823675111</v>
      </c>
      <c r="G55" s="25">
        <f>'Wage Build - RoS'!S55</f>
        <v>42.257167963957819</v>
      </c>
      <c r="H55" s="25">
        <f>'Wage Build - Geo'!S55</f>
        <v>42.257167963957819</v>
      </c>
      <c r="I55" s="25">
        <f>'Wage Build - RoS'!W55</f>
        <v>42.257167963957819</v>
      </c>
      <c r="J55" s="25">
        <f>'Wage Build - Geo'!W55</f>
        <v>42.257167963957819</v>
      </c>
      <c r="K55" s="26">
        <f t="shared" si="0"/>
        <v>7.6923076923077094E-2</v>
      </c>
      <c r="L55" s="26">
        <f t="shared" si="1"/>
        <v>7.6923076923077094E-2</v>
      </c>
      <c r="M55" s="26">
        <f t="shared" si="2"/>
        <v>0</v>
      </c>
      <c r="N55" s="26">
        <f t="shared" si="3"/>
        <v>0</v>
      </c>
    </row>
    <row r="56" spans="2:14" x14ac:dyDescent="0.25">
      <c r="B56" s="37" t="s">
        <v>69</v>
      </c>
      <c r="C56" s="28" t="s">
        <v>70</v>
      </c>
      <c r="D56" s="28">
        <v>0.75</v>
      </c>
      <c r="E56" s="29">
        <f>'Wage Build - RoS'!Q56</f>
        <v>79.799816834669301</v>
      </c>
      <c r="F56" s="29">
        <f>'Wage Build - Geo'!Q56</f>
        <v>79.799816834669301</v>
      </c>
      <c r="G56" s="29">
        <f>'Wage Build - RoS'!S56</f>
        <v>85.938264283490014</v>
      </c>
      <c r="H56" s="29">
        <f>'Wage Build - Geo'!S56</f>
        <v>85.938264283490014</v>
      </c>
      <c r="I56" s="29">
        <f>'Wage Build - RoS'!W56</f>
        <v>85.938264283490014</v>
      </c>
      <c r="J56" s="29">
        <f>'Wage Build - Geo'!W56</f>
        <v>85.938264283490014</v>
      </c>
      <c r="K56" s="30">
        <f t="shared" si="0"/>
        <v>7.6923076923076872E-2</v>
      </c>
      <c r="L56" s="30">
        <f t="shared" si="1"/>
        <v>7.6923076923076872E-2</v>
      </c>
      <c r="M56" s="30">
        <f t="shared" si="2"/>
        <v>0</v>
      </c>
      <c r="N56" s="30">
        <f t="shared" si="3"/>
        <v>0</v>
      </c>
    </row>
    <row r="57" spans="2:14" x14ac:dyDescent="0.25">
      <c r="B57" s="37" t="s">
        <v>71</v>
      </c>
      <c r="C57" s="28" t="s">
        <v>70</v>
      </c>
      <c r="D57" s="28">
        <v>0.5</v>
      </c>
      <c r="E57" s="29">
        <f>'Wage Build - RoS'!Q57</f>
        <v>66.473921495806394</v>
      </c>
      <c r="F57" s="29">
        <f>'Wage Build - Geo'!Q57</f>
        <v>66.473921495806394</v>
      </c>
      <c r="G57" s="29">
        <f>'Wage Build - RoS'!S57</f>
        <v>71.58730007240689</v>
      </c>
      <c r="H57" s="29">
        <f>'Wage Build - Geo'!S57</f>
        <v>71.58730007240689</v>
      </c>
      <c r="I57" s="29">
        <f>'Wage Build - RoS'!W57</f>
        <v>71.58730007240689</v>
      </c>
      <c r="J57" s="29">
        <f>'Wage Build - Geo'!W57</f>
        <v>71.58730007240689</v>
      </c>
      <c r="K57" s="30">
        <f t="shared" si="0"/>
        <v>7.6923076923077094E-2</v>
      </c>
      <c r="L57" s="30">
        <f t="shared" si="1"/>
        <v>7.6923076923077094E-2</v>
      </c>
      <c r="M57" s="30">
        <f t="shared" si="2"/>
        <v>0</v>
      </c>
      <c r="N57" s="30">
        <f t="shared" si="3"/>
        <v>0</v>
      </c>
    </row>
    <row r="58" spans="2:14" x14ac:dyDescent="0.25">
      <c r="B58" s="31" t="s">
        <v>72</v>
      </c>
      <c r="C58" s="32" t="s">
        <v>70</v>
      </c>
      <c r="D58" s="32">
        <v>0.5</v>
      </c>
      <c r="E58" s="33">
        <f>'Wage Build - RoS'!Q58</f>
        <v>66.473921495806394</v>
      </c>
      <c r="F58" s="33">
        <f>'Wage Build - Geo'!Q58</f>
        <v>66.473921495806394</v>
      </c>
      <c r="G58" s="33">
        <f>'Wage Build - RoS'!S58</f>
        <v>71.58730007240689</v>
      </c>
      <c r="H58" s="33">
        <f>'Wage Build - Geo'!S58</f>
        <v>71.58730007240689</v>
      </c>
      <c r="I58" s="33">
        <f>'Wage Build - RoS'!W58</f>
        <v>71.58730007240689</v>
      </c>
      <c r="J58" s="33">
        <f>'Wage Build - Geo'!W58</f>
        <v>71.58730007240689</v>
      </c>
      <c r="K58" s="34">
        <f t="shared" si="0"/>
        <v>7.6923076923077094E-2</v>
      </c>
      <c r="L58" s="34">
        <f t="shared" si="1"/>
        <v>7.6923076923077094E-2</v>
      </c>
      <c r="M58" s="34">
        <f t="shared" si="2"/>
        <v>0</v>
      </c>
      <c r="N58" s="34">
        <f t="shared" si="3"/>
        <v>0</v>
      </c>
    </row>
    <row r="59" spans="2:14" x14ac:dyDescent="0.25">
      <c r="B59" s="37" t="s">
        <v>73</v>
      </c>
      <c r="C59" s="28" t="s">
        <v>74</v>
      </c>
      <c r="D59" s="28">
        <v>0.5</v>
      </c>
      <c r="E59" s="29">
        <f>'Wage Build - RoS'!Q59</f>
        <v>56.583203457331287</v>
      </c>
      <c r="F59" s="29">
        <f>'Wage Build - Geo'!Q59</f>
        <v>56.583203457331287</v>
      </c>
      <c r="G59" s="29">
        <f>'Wage Build - RoS'!S59</f>
        <v>60.935757569433697</v>
      </c>
      <c r="H59" s="29">
        <f>'Wage Build - Geo'!S59</f>
        <v>60.935757569433697</v>
      </c>
      <c r="I59" s="29">
        <f>'Wage Build - RoS'!W59</f>
        <v>60.935757569433697</v>
      </c>
      <c r="J59" s="29">
        <f>'Wage Build - Geo'!W59</f>
        <v>60.935757569433697</v>
      </c>
      <c r="K59" s="30">
        <f t="shared" si="0"/>
        <v>7.6923076923077094E-2</v>
      </c>
      <c r="L59" s="30">
        <f t="shared" si="1"/>
        <v>7.6923076923077094E-2</v>
      </c>
      <c r="M59" s="30">
        <f t="shared" si="2"/>
        <v>0</v>
      </c>
      <c r="N59" s="30">
        <f t="shared" si="3"/>
        <v>0</v>
      </c>
    </row>
    <row r="60" spans="2:14" x14ac:dyDescent="0.25">
      <c r="B60" s="37" t="s">
        <v>75</v>
      </c>
      <c r="C60" s="28" t="s">
        <v>60</v>
      </c>
      <c r="D60" s="28">
        <v>0.5</v>
      </c>
      <c r="E60" s="29">
        <f>'Wage Build - RoS'!Q60</f>
        <v>37.282125361680144</v>
      </c>
      <c r="F60" s="29">
        <f>'Wage Build - Geo'!Q60</f>
        <v>42.401754526673692</v>
      </c>
      <c r="G60" s="29">
        <f>'Wage Build - RoS'!S60</f>
        <v>40.149981158732466</v>
      </c>
      <c r="H60" s="29">
        <f>'Wage Build - Geo'!S60</f>
        <v>45.66342795180244</v>
      </c>
      <c r="I60" s="29">
        <f>'Wage Build - RoS'!W60</f>
        <v>40.149981158732466</v>
      </c>
      <c r="J60" s="29">
        <f>'Wage Build - Geo'!W60</f>
        <v>45.66342795180244</v>
      </c>
      <c r="K60" s="30">
        <f t="shared" si="0"/>
        <v>7.6923076923077094E-2</v>
      </c>
      <c r="L60" s="30">
        <f t="shared" si="1"/>
        <v>7.6923076923077094E-2</v>
      </c>
      <c r="M60" s="30">
        <f t="shared" si="2"/>
        <v>0</v>
      </c>
      <c r="N60" s="30">
        <f t="shared" si="3"/>
        <v>0</v>
      </c>
    </row>
    <row r="61" spans="2:14" x14ac:dyDescent="0.25">
      <c r="B61" s="35" t="s">
        <v>76</v>
      </c>
      <c r="C61" s="24" t="s">
        <v>15</v>
      </c>
      <c r="D61" s="24">
        <v>0.5</v>
      </c>
      <c r="E61" s="25">
        <f>'Wage Build - RoS'!Q61</f>
        <v>19.529500563098299</v>
      </c>
      <c r="F61" s="25">
        <f>'Wage Build - Geo'!Q61</f>
        <v>22.398054457943438</v>
      </c>
      <c r="G61" s="25">
        <f>'Wage Build - RoS'!S61</f>
        <v>21.031769837182786</v>
      </c>
      <c r="H61" s="25">
        <f>'Wage Build - Geo'!S61</f>
        <v>24.120981723939089</v>
      </c>
      <c r="I61" s="25">
        <f>'Wage Build - RoS'!W61</f>
        <v>21.031769837182786</v>
      </c>
      <c r="J61" s="25">
        <f>'Wage Build - Geo'!W61</f>
        <v>24.120981723939089</v>
      </c>
      <c r="K61" s="26">
        <f t="shared" si="0"/>
        <v>7.6923076923077094E-2</v>
      </c>
      <c r="L61" s="26">
        <f t="shared" si="1"/>
        <v>7.6923076923077094E-2</v>
      </c>
      <c r="M61" s="26">
        <f t="shared" si="2"/>
        <v>0</v>
      </c>
      <c r="N61" s="26">
        <f t="shared" si="3"/>
        <v>0</v>
      </c>
    </row>
    <row r="62" spans="2:14" x14ac:dyDescent="0.25">
      <c r="B62" s="31" t="s">
        <v>77</v>
      </c>
      <c r="C62" s="32" t="s">
        <v>15</v>
      </c>
      <c r="D62" s="32">
        <v>0.75</v>
      </c>
      <c r="E62" s="33">
        <f>'Wage Build - RoS'!Q62</f>
        <v>24.239755388317437</v>
      </c>
      <c r="F62" s="33">
        <f>'Wage Build - Geo'!Q62</f>
        <v>28.459261583983096</v>
      </c>
      <c r="G62" s="33">
        <f>'Wage Build - RoS'!S62</f>
        <v>26.104351956649552</v>
      </c>
      <c r="H62" s="33">
        <f>'Wage Build - Geo'!S62</f>
        <v>30.648435551981798</v>
      </c>
      <c r="I62" s="33">
        <f>'Wage Build - RoS'!W62</f>
        <v>26.104351956649552</v>
      </c>
      <c r="J62" s="33">
        <f>'Wage Build - Geo'!W62</f>
        <v>30.648435551981798</v>
      </c>
      <c r="K62" s="34">
        <f t="shared" si="0"/>
        <v>7.6923076923077094E-2</v>
      </c>
      <c r="L62" s="34">
        <f t="shared" si="1"/>
        <v>7.6923076923077094E-2</v>
      </c>
      <c r="M62" s="34">
        <f t="shared" si="2"/>
        <v>0</v>
      </c>
      <c r="N62" s="34">
        <f t="shared" si="3"/>
        <v>0</v>
      </c>
    </row>
    <row r="63" spans="2:14" x14ac:dyDescent="0.25">
      <c r="B63" s="38" t="s">
        <v>78</v>
      </c>
      <c r="C63" s="39" t="s">
        <v>79</v>
      </c>
      <c r="D63" s="32">
        <v>0.75</v>
      </c>
      <c r="E63" s="40">
        <f>'Wage Build - RoS'!Q63</f>
        <v>55.203914145744967</v>
      </c>
      <c r="F63" s="40">
        <f>'Wage Build - Geo'!Q63</f>
        <v>59.17579009913343</v>
      </c>
      <c r="G63" s="40">
        <f>'Wage Build - RoS'!S63</f>
        <v>59.450369080033042</v>
      </c>
      <c r="H63" s="40">
        <f>'Wage Build - Geo'!S63</f>
        <v>63.727773952912926</v>
      </c>
      <c r="I63" s="40">
        <f>'Wage Build - RoS'!W63</f>
        <v>59.450369080033042</v>
      </c>
      <c r="J63" s="40">
        <f>'Wage Build - Geo'!W63</f>
        <v>63.727773952912926</v>
      </c>
      <c r="K63" s="41">
        <f t="shared" si="0"/>
        <v>7.6923076923076872E-2</v>
      </c>
      <c r="L63" s="41">
        <f t="shared" si="1"/>
        <v>7.6923076923076872E-2</v>
      </c>
      <c r="M63" s="41">
        <f t="shared" si="2"/>
        <v>0</v>
      </c>
      <c r="N63" s="41">
        <f t="shared" si="3"/>
        <v>0</v>
      </c>
    </row>
    <row r="64" spans="2:14" x14ac:dyDescent="0.25">
      <c r="B64"/>
      <c r="C64"/>
      <c r="D64"/>
    </row>
    <row r="65" spans="2:4" x14ac:dyDescent="0.25">
      <c r="B65"/>
      <c r="C65"/>
      <c r="D65"/>
    </row>
    <row r="66" spans="2:4" x14ac:dyDescent="0.25">
      <c r="B66"/>
      <c r="C66"/>
      <c r="D66"/>
    </row>
    <row r="67" spans="2:4" x14ac:dyDescent="0.25">
      <c r="B67"/>
      <c r="C67"/>
      <c r="D67"/>
    </row>
    <row r="68" spans="2:4" x14ac:dyDescent="0.25">
      <c r="B68"/>
      <c r="C68"/>
      <c r="D68"/>
    </row>
    <row r="69" spans="2:4" x14ac:dyDescent="0.25">
      <c r="B69"/>
      <c r="C69"/>
      <c r="D69"/>
    </row>
    <row r="70" spans="2:4" x14ac:dyDescent="0.25">
      <c r="B70"/>
      <c r="C70"/>
      <c r="D70"/>
    </row>
    <row r="71" spans="2:4" x14ac:dyDescent="0.25">
      <c r="B71"/>
      <c r="C71"/>
      <c r="D71"/>
    </row>
    <row r="72" spans="2:4" x14ac:dyDescent="0.25">
      <c r="B72"/>
      <c r="C72"/>
      <c r="D72"/>
    </row>
    <row r="73" spans="2:4" x14ac:dyDescent="0.25">
      <c r="B73"/>
      <c r="C73"/>
      <c r="D73"/>
    </row>
    <row r="74" spans="2:4" x14ac:dyDescent="0.25">
      <c r="B74"/>
      <c r="C74"/>
      <c r="D74"/>
    </row>
    <row r="75" spans="2:4" x14ac:dyDescent="0.25">
      <c r="B75"/>
      <c r="C75"/>
      <c r="D75"/>
    </row>
    <row r="76" spans="2:4" x14ac:dyDescent="0.25">
      <c r="B76"/>
      <c r="C76"/>
      <c r="D76"/>
    </row>
    <row r="77" spans="2:4" x14ac:dyDescent="0.25">
      <c r="B77"/>
      <c r="C77"/>
      <c r="D77"/>
    </row>
    <row r="78" spans="2:4" x14ac:dyDescent="0.25">
      <c r="B78"/>
      <c r="C78"/>
      <c r="D78"/>
    </row>
    <row r="79" spans="2:4" x14ac:dyDescent="0.25">
      <c r="B79"/>
      <c r="C79"/>
      <c r="D79"/>
    </row>
    <row r="80" spans="2:4" x14ac:dyDescent="0.25">
      <c r="B80"/>
      <c r="C80"/>
      <c r="D80"/>
    </row>
    <row r="81" spans="2:4" x14ac:dyDescent="0.25">
      <c r="B81"/>
      <c r="C81"/>
      <c r="D81"/>
    </row>
  </sheetData>
  <sheetProtection algorithmName="SHA-512" hashValue="WuFO2EcjwQnncp0uldbcfoB3yenS+65q7IxvTLAw93bBZGygLPMa7Qe9k3vps7e7HzCHicvUNUqTOEMq00xUhg==" saltValue="Qp0WoCzFd8V/PBZSD29IQg==" spinCount="100000" sheet="1" objects="1" scenarios="1"/>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F0BEAF-2CF6-45E2-9CFC-B066CCC2E6B8}"/>
</file>

<file path=customXml/itemProps2.xml><?xml version="1.0" encoding="utf-8"?>
<ds:datastoreItem xmlns:ds="http://schemas.openxmlformats.org/officeDocument/2006/customXml" ds:itemID="{CCF2EDB6-E355-4E9F-A284-C9FADF9202B2}"/>
</file>

<file path=customXml/itemProps3.xml><?xml version="1.0" encoding="utf-8"?>
<ds:datastoreItem xmlns:ds="http://schemas.openxmlformats.org/officeDocument/2006/customXml" ds:itemID="{43C1D648-9DEB-4A74-9ABA-8DDF125C25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Discussion</vt:lpstr>
      <vt:lpstr>Example Graph</vt:lpstr>
      <vt:lpstr>Wage Build - Geo</vt:lpstr>
      <vt:lpstr>Wage Build - RoS</vt:lpstr>
      <vt:lpstr>Wage Build Comparison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Caleb Lavan</dc:creator>
  <cp:lastModifiedBy>Robert White</cp:lastModifiedBy>
  <dcterms:created xsi:type="dcterms:W3CDTF">2023-06-08T23:13:38Z</dcterms:created>
  <dcterms:modified xsi:type="dcterms:W3CDTF">2023-07-17T13:30:44Z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