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H:\Casey\LTSS\LTSS Forms\"/>
    </mc:Choice>
  </mc:AlternateContent>
  <xr:revisionPtr revIDLastSave="0" documentId="13_ncr:1_{A8BFB4F3-562C-4384-A976-A58F04707631}" xr6:coauthVersionLast="47" xr6:coauthVersionMax="47" xr10:uidLastSave="{00000000-0000-0000-0000-000000000000}"/>
  <workbookProtection workbookAlgorithmName="SHA-512" workbookHashValue="gNq17LkrxUsoL3UzTmJnc3rkl7LN91Txq0y4oR0JjLhu1wDcqqmdlKGCoWXwUfRKOMxv6e7M5VbQ5Kch+EVxsg==" workbookSaltValue="fV27aKktC6bdnLiKynMqLA==" workbookSpinCount="100000" lockStructure="1"/>
  <bookViews>
    <workbookView xWindow="-28920" yWindow="-120" windowWidth="29040" windowHeight="15840" xr2:uid="{00000000-000D-0000-FFFF-FFFF00000000}"/>
  </bookViews>
  <sheets>
    <sheet name="Instructions " sheetId="16" r:id="rId1"/>
    <sheet name="Claims Summary" sheetId="9" r:id="rId2"/>
    <sheet name="PCA Refence Sheet" sheetId="12" state="hidden" r:id="rId3"/>
    <sheet name="Lookup - PCA" sheetId="13" state="hidden" r:id="rId4"/>
    <sheet name="LTSS Rates" sheetId="1" state="hidden" r:id="rId5"/>
    <sheet name="Sheet1" sheetId="15" state="hidden" r:id="rId6"/>
    <sheet name="Lists" sheetId="6" state="hidden" r:id="rId7"/>
    <sheet name="New Retainer Proc Codes" sheetId="14" state="hidden" r:id="rId8"/>
    <sheet name=" LTSS State Funded Invoice" sheetId="17" r:id="rId9"/>
  </sheets>
  <definedNames>
    <definedName name="_xlnm._FilterDatabase" localSheetId="6" hidden="1">Lists!$B$2:$C$28</definedName>
    <definedName name="_xlnm._FilterDatabase" localSheetId="4" hidden="1">'LTSS Rates'!$A$1:$J$109</definedName>
    <definedName name="_xlnm._FilterDatabase" localSheetId="7" hidden="1">'New Retainer Proc Codes'!$A$1:$I$120</definedName>
    <definedName name="_xlnm.Print_Area" localSheetId="8">' LTSS State Funded Invoice'!$A$1:$C$35</definedName>
    <definedName name="_xlnm.Print_Area" localSheetId="0">'Instructions '!$A$5:$A$20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3" i="9" l="1"/>
  <c r="D89" i="1" l="1"/>
  <c r="D92" i="1"/>
  <c r="D86" i="1"/>
  <c r="V12" i="9" l="1"/>
  <c r="X311" i="9" l="1"/>
  <c r="V311" i="9"/>
  <c r="M311" i="9" s="1"/>
  <c r="I311" i="9"/>
  <c r="Y311" i="9" s="1"/>
  <c r="X310" i="9"/>
  <c r="V310" i="9"/>
  <c r="M310" i="9" s="1"/>
  <c r="I310" i="9"/>
  <c r="Y310" i="9" s="1"/>
  <c r="X309" i="9"/>
  <c r="V309" i="9"/>
  <c r="M309" i="9" s="1"/>
  <c r="I309" i="9"/>
  <c r="Y309" i="9" s="1"/>
  <c r="X308" i="9"/>
  <c r="P308" i="9" s="1"/>
  <c r="V308" i="9"/>
  <c r="M308" i="9" s="1"/>
  <c r="I308" i="9"/>
  <c r="Y308" i="9" s="1"/>
  <c r="X307" i="9"/>
  <c r="P307" i="9" s="1"/>
  <c r="V307" i="9"/>
  <c r="M307" i="9" s="1"/>
  <c r="I307" i="9"/>
  <c r="Y307" i="9" s="1"/>
  <c r="X306" i="9"/>
  <c r="V306" i="9"/>
  <c r="M306" i="9" s="1"/>
  <c r="I306" i="9"/>
  <c r="Y306" i="9" s="1"/>
  <c r="X305" i="9"/>
  <c r="V305" i="9"/>
  <c r="M305" i="9" s="1"/>
  <c r="I305" i="9"/>
  <c r="Y305" i="9" s="1"/>
  <c r="X304" i="9"/>
  <c r="V304" i="9"/>
  <c r="M304" i="9" s="1"/>
  <c r="I304" i="9"/>
  <c r="Y304" i="9" s="1"/>
  <c r="X303" i="9"/>
  <c r="V303" i="9"/>
  <c r="M303" i="9" s="1"/>
  <c r="I303" i="9"/>
  <c r="Y303" i="9" s="1"/>
  <c r="X302" i="9"/>
  <c r="V302" i="9"/>
  <c r="M302" i="9" s="1"/>
  <c r="I302" i="9"/>
  <c r="Y302" i="9" s="1"/>
  <c r="X301" i="9"/>
  <c r="V301" i="9"/>
  <c r="M301" i="9" s="1"/>
  <c r="I301" i="9"/>
  <c r="Y301" i="9" s="1"/>
  <c r="X300" i="9"/>
  <c r="P300" i="9" s="1"/>
  <c r="V300" i="9"/>
  <c r="M300" i="9" s="1"/>
  <c r="I300" i="9"/>
  <c r="Y300" i="9" s="1"/>
  <c r="X299" i="9"/>
  <c r="P299" i="9" s="1"/>
  <c r="V299" i="9"/>
  <c r="M299" i="9" s="1"/>
  <c r="I299" i="9"/>
  <c r="Y299" i="9" s="1"/>
  <c r="X298" i="9"/>
  <c r="V298" i="9"/>
  <c r="M298" i="9" s="1"/>
  <c r="I298" i="9"/>
  <c r="Y298" i="9" s="1"/>
  <c r="X297" i="9"/>
  <c r="V297" i="9"/>
  <c r="M297" i="9" s="1"/>
  <c r="I297" i="9"/>
  <c r="Y297" i="9" s="1"/>
  <c r="X296" i="9"/>
  <c r="V296" i="9"/>
  <c r="M296" i="9" s="1"/>
  <c r="I296" i="9"/>
  <c r="Y296" i="9" s="1"/>
  <c r="X295" i="9"/>
  <c r="V295" i="9"/>
  <c r="M295" i="9" s="1"/>
  <c r="I295" i="9"/>
  <c r="Y295" i="9" s="1"/>
  <c r="X294" i="9"/>
  <c r="V294" i="9"/>
  <c r="M294" i="9" s="1"/>
  <c r="I294" i="9"/>
  <c r="Y294" i="9" s="1"/>
  <c r="X293" i="9"/>
  <c r="P293" i="9" s="1"/>
  <c r="V293" i="9"/>
  <c r="M293" i="9" s="1"/>
  <c r="I293" i="9"/>
  <c r="Y293" i="9" s="1"/>
  <c r="X292" i="9"/>
  <c r="P292" i="9" s="1"/>
  <c r="V292" i="9"/>
  <c r="M292" i="9" s="1"/>
  <c r="I292" i="9"/>
  <c r="Y292" i="9" s="1"/>
  <c r="X291" i="9"/>
  <c r="P291" i="9" s="1"/>
  <c r="V291" i="9"/>
  <c r="M291" i="9" s="1"/>
  <c r="I291" i="9"/>
  <c r="Y291" i="9" s="1"/>
  <c r="X290" i="9"/>
  <c r="V290" i="9"/>
  <c r="M290" i="9" s="1"/>
  <c r="I290" i="9"/>
  <c r="Y290" i="9" s="1"/>
  <c r="X289" i="9"/>
  <c r="V289" i="9"/>
  <c r="M289" i="9" s="1"/>
  <c r="I289" i="9"/>
  <c r="Y289" i="9" s="1"/>
  <c r="X288" i="9"/>
  <c r="P288" i="9" s="1"/>
  <c r="V288" i="9"/>
  <c r="M288" i="9" s="1"/>
  <c r="I288" i="9"/>
  <c r="Y288" i="9" s="1"/>
  <c r="X287" i="9"/>
  <c r="V287" i="9"/>
  <c r="M287" i="9" s="1"/>
  <c r="I287" i="9"/>
  <c r="Y287" i="9" s="1"/>
  <c r="X286" i="9"/>
  <c r="V286" i="9"/>
  <c r="M286" i="9" s="1"/>
  <c r="I286" i="9"/>
  <c r="Y286" i="9" s="1"/>
  <c r="X285" i="9"/>
  <c r="P285" i="9" s="1"/>
  <c r="V285" i="9"/>
  <c r="M285" i="9" s="1"/>
  <c r="I285" i="9"/>
  <c r="Y285" i="9" s="1"/>
  <c r="X284" i="9"/>
  <c r="P284" i="9" s="1"/>
  <c r="V284" i="9"/>
  <c r="M284" i="9" s="1"/>
  <c r="I284" i="9"/>
  <c r="Y284" i="9" s="1"/>
  <c r="X283" i="9"/>
  <c r="P283" i="9" s="1"/>
  <c r="V283" i="9"/>
  <c r="M283" i="9" s="1"/>
  <c r="I283" i="9"/>
  <c r="Y283" i="9" s="1"/>
  <c r="X282" i="9"/>
  <c r="V282" i="9"/>
  <c r="M282" i="9" s="1"/>
  <c r="I282" i="9"/>
  <c r="Y282" i="9" s="1"/>
  <c r="X281" i="9"/>
  <c r="V281" i="9"/>
  <c r="M281" i="9" s="1"/>
  <c r="I281" i="9"/>
  <c r="Y281" i="9" s="1"/>
  <c r="X280" i="9"/>
  <c r="V280" i="9"/>
  <c r="M280" i="9" s="1"/>
  <c r="I280" i="9"/>
  <c r="Y280" i="9" s="1"/>
  <c r="X279" i="9"/>
  <c r="V279" i="9"/>
  <c r="M279" i="9" s="1"/>
  <c r="I279" i="9"/>
  <c r="Y279" i="9" s="1"/>
  <c r="X278" i="9"/>
  <c r="V278" i="9"/>
  <c r="M278" i="9" s="1"/>
  <c r="I278" i="9"/>
  <c r="Y278" i="9" s="1"/>
  <c r="X277" i="9"/>
  <c r="P277" i="9" s="1"/>
  <c r="V277" i="9"/>
  <c r="M277" i="9" s="1"/>
  <c r="I277" i="9"/>
  <c r="Y277" i="9" s="1"/>
  <c r="X276" i="9"/>
  <c r="P276" i="9" s="1"/>
  <c r="V276" i="9"/>
  <c r="M276" i="9" s="1"/>
  <c r="I276" i="9"/>
  <c r="Y276" i="9" s="1"/>
  <c r="X275" i="9"/>
  <c r="P275" i="9" s="1"/>
  <c r="V275" i="9"/>
  <c r="M275" i="9" s="1"/>
  <c r="I275" i="9"/>
  <c r="Y275" i="9" s="1"/>
  <c r="X274" i="9"/>
  <c r="V274" i="9"/>
  <c r="M274" i="9" s="1"/>
  <c r="I274" i="9"/>
  <c r="Y274" i="9" s="1"/>
  <c r="X273" i="9"/>
  <c r="V273" i="9"/>
  <c r="M273" i="9" s="1"/>
  <c r="I273" i="9"/>
  <c r="Y273" i="9" s="1"/>
  <c r="X272" i="9"/>
  <c r="V272" i="9"/>
  <c r="M272" i="9" s="1"/>
  <c r="I272" i="9"/>
  <c r="Y272" i="9" s="1"/>
  <c r="X271" i="9"/>
  <c r="V271" i="9"/>
  <c r="M271" i="9" s="1"/>
  <c r="I271" i="9"/>
  <c r="Y271" i="9" s="1"/>
  <c r="X270" i="9"/>
  <c r="V270" i="9"/>
  <c r="M270" i="9" s="1"/>
  <c r="N270" i="9"/>
  <c r="I270" i="9"/>
  <c r="Y270" i="9" s="1"/>
  <c r="X269" i="9"/>
  <c r="V269" i="9"/>
  <c r="M269" i="9" s="1"/>
  <c r="I269" i="9"/>
  <c r="Y269" i="9" s="1"/>
  <c r="X268" i="9"/>
  <c r="V268" i="9"/>
  <c r="M268" i="9" s="1"/>
  <c r="I268" i="9"/>
  <c r="Y268" i="9" s="1"/>
  <c r="X267" i="9"/>
  <c r="P267" i="9" s="1"/>
  <c r="V267" i="9"/>
  <c r="M267" i="9" s="1"/>
  <c r="I267" i="9"/>
  <c r="Y267" i="9" s="1"/>
  <c r="X266" i="9"/>
  <c r="V266" i="9"/>
  <c r="M266" i="9" s="1"/>
  <c r="I266" i="9"/>
  <c r="Y266" i="9" s="1"/>
  <c r="X265" i="9"/>
  <c r="V265" i="9"/>
  <c r="M265" i="9" s="1"/>
  <c r="I265" i="9"/>
  <c r="Y265" i="9" s="1"/>
  <c r="X264" i="9"/>
  <c r="P264" i="9" s="1"/>
  <c r="V264" i="9"/>
  <c r="M264" i="9" s="1"/>
  <c r="I264" i="9"/>
  <c r="Y264" i="9" s="1"/>
  <c r="X263" i="9"/>
  <c r="P263" i="9" s="1"/>
  <c r="V263" i="9"/>
  <c r="M263" i="9" s="1"/>
  <c r="I263" i="9"/>
  <c r="Y263" i="9" s="1"/>
  <c r="X262" i="9"/>
  <c r="V262" i="9"/>
  <c r="M262" i="9" s="1"/>
  <c r="I262" i="9"/>
  <c r="Y262" i="9" s="1"/>
  <c r="X261" i="9"/>
  <c r="V261" i="9"/>
  <c r="M261" i="9" s="1"/>
  <c r="I261" i="9"/>
  <c r="Y261" i="9" s="1"/>
  <c r="X260" i="9"/>
  <c r="V260" i="9"/>
  <c r="M260" i="9" s="1"/>
  <c r="I260" i="9"/>
  <c r="Y260" i="9" s="1"/>
  <c r="X259" i="9"/>
  <c r="P259" i="9" s="1"/>
  <c r="V259" i="9"/>
  <c r="M259" i="9" s="1"/>
  <c r="I259" i="9"/>
  <c r="Y259" i="9" s="1"/>
  <c r="X258" i="9"/>
  <c r="V258" i="9"/>
  <c r="M258" i="9" s="1"/>
  <c r="I258" i="9"/>
  <c r="Y258" i="9" s="1"/>
  <c r="X257" i="9"/>
  <c r="V257" i="9"/>
  <c r="M257" i="9" s="1"/>
  <c r="I257" i="9"/>
  <c r="Y257" i="9" s="1"/>
  <c r="X256" i="9"/>
  <c r="P256" i="9" s="1"/>
  <c r="V256" i="9"/>
  <c r="M256" i="9" s="1"/>
  <c r="I256" i="9"/>
  <c r="Y256" i="9" s="1"/>
  <c r="X255" i="9"/>
  <c r="P255" i="9" s="1"/>
  <c r="V255" i="9"/>
  <c r="M255" i="9" s="1"/>
  <c r="I255" i="9"/>
  <c r="Y255" i="9" s="1"/>
  <c r="X254" i="9"/>
  <c r="P254" i="9" s="1"/>
  <c r="V254" i="9"/>
  <c r="M254" i="9" s="1"/>
  <c r="I254" i="9"/>
  <c r="Y254" i="9" s="1"/>
  <c r="X253" i="9"/>
  <c r="V253" i="9"/>
  <c r="M253" i="9" s="1"/>
  <c r="I253" i="9"/>
  <c r="Y253" i="9" s="1"/>
  <c r="X252" i="9"/>
  <c r="V252" i="9"/>
  <c r="M252" i="9" s="1"/>
  <c r="I252" i="9"/>
  <c r="Y252" i="9" s="1"/>
  <c r="X251" i="9"/>
  <c r="P251" i="9" s="1"/>
  <c r="V251" i="9"/>
  <c r="M251" i="9" s="1"/>
  <c r="I251" i="9"/>
  <c r="Y251" i="9" s="1"/>
  <c r="X250" i="9"/>
  <c r="V250" i="9"/>
  <c r="M250" i="9" s="1"/>
  <c r="I250" i="9"/>
  <c r="Y250" i="9" s="1"/>
  <c r="X249" i="9"/>
  <c r="V249" i="9"/>
  <c r="M249" i="9" s="1"/>
  <c r="I249" i="9"/>
  <c r="Y249" i="9" s="1"/>
  <c r="X248" i="9"/>
  <c r="V248" i="9"/>
  <c r="M248" i="9" s="1"/>
  <c r="I248" i="9"/>
  <c r="Y248" i="9" s="1"/>
  <c r="X247" i="9"/>
  <c r="P247" i="9" s="1"/>
  <c r="V247" i="9"/>
  <c r="M247" i="9" s="1"/>
  <c r="I247" i="9"/>
  <c r="Y247" i="9" s="1"/>
  <c r="X246" i="9"/>
  <c r="V246" i="9"/>
  <c r="M246" i="9" s="1"/>
  <c r="I246" i="9"/>
  <c r="Y246" i="9" s="1"/>
  <c r="X245" i="9"/>
  <c r="V245" i="9"/>
  <c r="M245" i="9" s="1"/>
  <c r="N245" i="9"/>
  <c r="I245" i="9"/>
  <c r="Y245" i="9" s="1"/>
  <c r="X244" i="9"/>
  <c r="V244" i="9"/>
  <c r="M244" i="9" s="1"/>
  <c r="I244" i="9"/>
  <c r="Y244" i="9" s="1"/>
  <c r="X243" i="9"/>
  <c r="P243" i="9" s="1"/>
  <c r="V243" i="9"/>
  <c r="M243" i="9" s="1"/>
  <c r="I243" i="9"/>
  <c r="Y243" i="9" s="1"/>
  <c r="X242" i="9"/>
  <c r="P242" i="9" s="1"/>
  <c r="V242" i="9"/>
  <c r="M242" i="9" s="1"/>
  <c r="I242" i="9"/>
  <c r="Y242" i="9" s="1"/>
  <c r="X241" i="9"/>
  <c r="V241" i="9"/>
  <c r="M241" i="9" s="1"/>
  <c r="I241" i="9"/>
  <c r="Y241" i="9" s="1"/>
  <c r="X240" i="9"/>
  <c r="V240" i="9"/>
  <c r="M240" i="9" s="1"/>
  <c r="I240" i="9"/>
  <c r="Y240" i="9" s="1"/>
  <c r="X239" i="9"/>
  <c r="V239" i="9"/>
  <c r="M239" i="9" s="1"/>
  <c r="I239" i="9"/>
  <c r="Y239" i="9" s="1"/>
  <c r="X238" i="9"/>
  <c r="V238" i="9"/>
  <c r="M238" i="9" s="1"/>
  <c r="I238" i="9"/>
  <c r="Y238" i="9" s="1"/>
  <c r="X237" i="9"/>
  <c r="V237" i="9"/>
  <c r="M237" i="9" s="1"/>
  <c r="N237" i="9"/>
  <c r="I237" i="9"/>
  <c r="Y237" i="9" s="1"/>
  <c r="X236" i="9"/>
  <c r="V236" i="9"/>
  <c r="M236" i="9" s="1"/>
  <c r="I236" i="9"/>
  <c r="Y236" i="9" s="1"/>
  <c r="X235" i="9"/>
  <c r="V235" i="9"/>
  <c r="M235" i="9" s="1"/>
  <c r="I235" i="9"/>
  <c r="Y235" i="9" s="1"/>
  <c r="X234" i="9"/>
  <c r="V234" i="9"/>
  <c r="M234" i="9" s="1"/>
  <c r="I234" i="9"/>
  <c r="Y234" i="9" s="1"/>
  <c r="X233" i="9"/>
  <c r="V233" i="9"/>
  <c r="M233" i="9" s="1"/>
  <c r="I233" i="9"/>
  <c r="Y233" i="9" s="1"/>
  <c r="X232" i="9"/>
  <c r="V232" i="9"/>
  <c r="M232" i="9" s="1"/>
  <c r="I232" i="9"/>
  <c r="Y232" i="9" s="1"/>
  <c r="X231" i="9"/>
  <c r="V231" i="9"/>
  <c r="M231" i="9" s="1"/>
  <c r="I231" i="9"/>
  <c r="Y231" i="9" s="1"/>
  <c r="X230" i="9"/>
  <c r="V230" i="9"/>
  <c r="M230" i="9" s="1"/>
  <c r="I230" i="9"/>
  <c r="Y230" i="9" s="1"/>
  <c r="X229" i="9"/>
  <c r="P229" i="9" s="1"/>
  <c r="V229" i="9"/>
  <c r="M229" i="9" s="1"/>
  <c r="I229" i="9"/>
  <c r="Y229" i="9" s="1"/>
  <c r="X228" i="9"/>
  <c r="P228" i="9" s="1"/>
  <c r="V228" i="9"/>
  <c r="M228" i="9" s="1"/>
  <c r="I228" i="9"/>
  <c r="Y228" i="9" s="1"/>
  <c r="X227" i="9"/>
  <c r="V227" i="9"/>
  <c r="M227" i="9" s="1"/>
  <c r="I227" i="9"/>
  <c r="Y227" i="9" s="1"/>
  <c r="X226" i="9"/>
  <c r="V226" i="9"/>
  <c r="M226" i="9" s="1"/>
  <c r="I226" i="9"/>
  <c r="Y226" i="9" s="1"/>
  <c r="X225" i="9"/>
  <c r="P225" i="9" s="1"/>
  <c r="V225" i="9"/>
  <c r="M225" i="9" s="1"/>
  <c r="I225" i="9"/>
  <c r="Y225" i="9" s="1"/>
  <c r="X224" i="9"/>
  <c r="V224" i="9"/>
  <c r="M224" i="9" s="1"/>
  <c r="I224" i="9"/>
  <c r="Y224" i="9" s="1"/>
  <c r="X223" i="9"/>
  <c r="V223" i="9"/>
  <c r="M223" i="9" s="1"/>
  <c r="I223" i="9"/>
  <c r="Y223" i="9" s="1"/>
  <c r="X222" i="9"/>
  <c r="P222" i="9" s="1"/>
  <c r="V222" i="9"/>
  <c r="M222" i="9" s="1"/>
  <c r="I222" i="9"/>
  <c r="Y222" i="9" s="1"/>
  <c r="X221" i="9"/>
  <c r="P221" i="9" s="1"/>
  <c r="V221" i="9"/>
  <c r="M221" i="9" s="1"/>
  <c r="I221" i="9"/>
  <c r="Y221" i="9" s="1"/>
  <c r="X220" i="9"/>
  <c r="P220" i="9" s="1"/>
  <c r="V220" i="9"/>
  <c r="M220" i="9" s="1"/>
  <c r="I220" i="9"/>
  <c r="Y220" i="9" s="1"/>
  <c r="X219" i="9"/>
  <c r="V219" i="9"/>
  <c r="M219" i="9" s="1"/>
  <c r="I219" i="9"/>
  <c r="Y219" i="9" s="1"/>
  <c r="X218" i="9"/>
  <c r="V218" i="9"/>
  <c r="M218" i="9" s="1"/>
  <c r="I218" i="9"/>
  <c r="Y218" i="9" s="1"/>
  <c r="X217" i="9"/>
  <c r="V217" i="9"/>
  <c r="M217" i="9" s="1"/>
  <c r="I217" i="9"/>
  <c r="Y217" i="9" s="1"/>
  <c r="X216" i="9"/>
  <c r="V216" i="9"/>
  <c r="M216" i="9" s="1"/>
  <c r="I216" i="9"/>
  <c r="Y216" i="9" s="1"/>
  <c r="X215" i="9"/>
  <c r="V215" i="9"/>
  <c r="M215" i="9" s="1"/>
  <c r="I215" i="9"/>
  <c r="Y215" i="9" s="1"/>
  <c r="X214" i="9"/>
  <c r="P214" i="9" s="1"/>
  <c r="V214" i="9"/>
  <c r="M214" i="9" s="1"/>
  <c r="I214" i="9"/>
  <c r="Y214" i="9" s="1"/>
  <c r="X213" i="9"/>
  <c r="P213" i="9" s="1"/>
  <c r="V213" i="9"/>
  <c r="M213" i="9" s="1"/>
  <c r="I213" i="9"/>
  <c r="Y213" i="9" s="1"/>
  <c r="X212" i="9"/>
  <c r="P212" i="9" s="1"/>
  <c r="V212" i="9"/>
  <c r="M212" i="9" s="1"/>
  <c r="I212" i="9"/>
  <c r="Y212" i="9" s="1"/>
  <c r="X211" i="9"/>
  <c r="V211" i="9"/>
  <c r="M211" i="9" s="1"/>
  <c r="I211" i="9"/>
  <c r="Y211" i="9" s="1"/>
  <c r="X210" i="9"/>
  <c r="V210" i="9"/>
  <c r="M210" i="9" s="1"/>
  <c r="I210" i="9"/>
  <c r="Y210" i="9" s="1"/>
  <c r="X209" i="9"/>
  <c r="P209" i="9" s="1"/>
  <c r="V209" i="9"/>
  <c r="M209" i="9" s="1"/>
  <c r="I209" i="9"/>
  <c r="Y209" i="9" s="1"/>
  <c r="X208" i="9"/>
  <c r="V208" i="9"/>
  <c r="M208" i="9" s="1"/>
  <c r="I208" i="9"/>
  <c r="Y208" i="9" s="1"/>
  <c r="X207" i="9"/>
  <c r="V207" i="9"/>
  <c r="M207" i="9" s="1"/>
  <c r="I207" i="9"/>
  <c r="Y207" i="9" s="1"/>
  <c r="X206" i="9"/>
  <c r="P206" i="9" s="1"/>
  <c r="V206" i="9"/>
  <c r="M206" i="9" s="1"/>
  <c r="I206" i="9"/>
  <c r="Y206" i="9" s="1"/>
  <c r="X205" i="9"/>
  <c r="P205" i="9" s="1"/>
  <c r="V205" i="9"/>
  <c r="M205" i="9" s="1"/>
  <c r="I205" i="9"/>
  <c r="Y205" i="9" s="1"/>
  <c r="X204" i="9"/>
  <c r="P204" i="9" s="1"/>
  <c r="V204" i="9"/>
  <c r="M204" i="9" s="1"/>
  <c r="I204" i="9"/>
  <c r="Y204" i="9" s="1"/>
  <c r="X203" i="9"/>
  <c r="V203" i="9"/>
  <c r="M203" i="9" s="1"/>
  <c r="I203" i="9"/>
  <c r="Y203" i="9" s="1"/>
  <c r="X202" i="9"/>
  <c r="V202" i="9"/>
  <c r="M202" i="9" s="1"/>
  <c r="I202" i="9"/>
  <c r="Y202" i="9" s="1"/>
  <c r="X201" i="9"/>
  <c r="P201" i="9" s="1"/>
  <c r="V201" i="9"/>
  <c r="M201" i="9" s="1"/>
  <c r="I201" i="9"/>
  <c r="Y201" i="9" s="1"/>
  <c r="X200" i="9"/>
  <c r="V200" i="9"/>
  <c r="M200" i="9" s="1"/>
  <c r="I200" i="9"/>
  <c r="Y200" i="9" s="1"/>
  <c r="X199" i="9"/>
  <c r="V199" i="9"/>
  <c r="M199" i="9" s="1"/>
  <c r="I199" i="9"/>
  <c r="Y199" i="9" s="1"/>
  <c r="X198" i="9"/>
  <c r="P198" i="9" s="1"/>
  <c r="V198" i="9"/>
  <c r="M198" i="9" s="1"/>
  <c r="I198" i="9"/>
  <c r="Y198" i="9" s="1"/>
  <c r="X197" i="9"/>
  <c r="V197" i="9"/>
  <c r="M197" i="9" s="1"/>
  <c r="I197" i="9"/>
  <c r="Y197" i="9" s="1"/>
  <c r="X196" i="9"/>
  <c r="V196" i="9"/>
  <c r="M196" i="9" s="1"/>
  <c r="I196" i="9"/>
  <c r="Y196" i="9" s="1"/>
  <c r="X195" i="9"/>
  <c r="V195" i="9"/>
  <c r="M195" i="9" s="1"/>
  <c r="I195" i="9"/>
  <c r="Y195" i="9" s="1"/>
  <c r="X194" i="9"/>
  <c r="V194" i="9"/>
  <c r="M194" i="9" s="1"/>
  <c r="I194" i="9"/>
  <c r="Y194" i="9" s="1"/>
  <c r="X193" i="9"/>
  <c r="P193" i="9" s="1"/>
  <c r="V193" i="9"/>
  <c r="M193" i="9" s="1"/>
  <c r="I193" i="9"/>
  <c r="Y193" i="9" s="1"/>
  <c r="X192" i="9"/>
  <c r="V192" i="9"/>
  <c r="M192" i="9" s="1"/>
  <c r="I192" i="9"/>
  <c r="Y192" i="9" s="1"/>
  <c r="X191" i="9"/>
  <c r="P191" i="9" s="1"/>
  <c r="V191" i="9"/>
  <c r="M191" i="9" s="1"/>
  <c r="I191" i="9"/>
  <c r="Y191" i="9" s="1"/>
  <c r="X190" i="9"/>
  <c r="P190" i="9" s="1"/>
  <c r="V190" i="9"/>
  <c r="M190" i="9" s="1"/>
  <c r="I190" i="9"/>
  <c r="Y190" i="9" s="1"/>
  <c r="X189" i="9"/>
  <c r="V189" i="9"/>
  <c r="M189" i="9" s="1"/>
  <c r="I189" i="9"/>
  <c r="Y189" i="9" s="1"/>
  <c r="X188" i="9"/>
  <c r="V188" i="9"/>
  <c r="M188" i="9" s="1"/>
  <c r="I188" i="9"/>
  <c r="Y188" i="9" s="1"/>
  <c r="X187" i="9"/>
  <c r="V187" i="9"/>
  <c r="M187" i="9" s="1"/>
  <c r="I187" i="9"/>
  <c r="Y187" i="9" s="1"/>
  <c r="X186" i="9"/>
  <c r="V186" i="9"/>
  <c r="M186" i="9" s="1"/>
  <c r="I186" i="9"/>
  <c r="Y186" i="9" s="1"/>
  <c r="X185" i="9"/>
  <c r="V185" i="9"/>
  <c r="M185" i="9" s="1"/>
  <c r="I185" i="9"/>
  <c r="Y185" i="9" s="1"/>
  <c r="X184" i="9"/>
  <c r="V184" i="9"/>
  <c r="M184" i="9" s="1"/>
  <c r="I184" i="9"/>
  <c r="Y184" i="9" s="1"/>
  <c r="X183" i="9"/>
  <c r="V183" i="9"/>
  <c r="M183" i="9" s="1"/>
  <c r="I183" i="9"/>
  <c r="Y183" i="9" s="1"/>
  <c r="X182" i="9"/>
  <c r="V182" i="9"/>
  <c r="M182" i="9" s="1"/>
  <c r="I182" i="9"/>
  <c r="Y182" i="9" s="1"/>
  <c r="X181" i="9"/>
  <c r="V181" i="9"/>
  <c r="M181" i="9" s="1"/>
  <c r="I181" i="9"/>
  <c r="Y181" i="9" s="1"/>
  <c r="X180" i="9"/>
  <c r="V180" i="9"/>
  <c r="M180" i="9" s="1"/>
  <c r="I180" i="9"/>
  <c r="Y180" i="9" s="1"/>
  <c r="X179" i="9"/>
  <c r="P179" i="9" s="1"/>
  <c r="V179" i="9"/>
  <c r="M179" i="9" s="1"/>
  <c r="I179" i="9"/>
  <c r="Y179" i="9" s="1"/>
  <c r="X178" i="9"/>
  <c r="V178" i="9"/>
  <c r="M178" i="9" s="1"/>
  <c r="I178" i="9"/>
  <c r="Y178" i="9" s="1"/>
  <c r="X177" i="9"/>
  <c r="V177" i="9"/>
  <c r="M177" i="9" s="1"/>
  <c r="I177" i="9"/>
  <c r="Y177" i="9" s="1"/>
  <c r="X176" i="9"/>
  <c r="P176" i="9" s="1"/>
  <c r="V176" i="9"/>
  <c r="M176" i="9" s="1"/>
  <c r="I176" i="9"/>
  <c r="Y176" i="9" s="1"/>
  <c r="X175" i="9"/>
  <c r="V175" i="9"/>
  <c r="M175" i="9" s="1"/>
  <c r="I175" i="9"/>
  <c r="Y175" i="9" s="1"/>
  <c r="X174" i="9"/>
  <c r="V174" i="9"/>
  <c r="M174" i="9" s="1"/>
  <c r="I174" i="9"/>
  <c r="Y174" i="9" s="1"/>
  <c r="X173" i="9"/>
  <c r="V173" i="9"/>
  <c r="M173" i="9" s="1"/>
  <c r="I173" i="9"/>
  <c r="Y173" i="9" s="1"/>
  <c r="X172" i="9"/>
  <c r="V172" i="9"/>
  <c r="M172" i="9" s="1"/>
  <c r="N172" i="9"/>
  <c r="I172" i="9"/>
  <c r="Y172" i="9" s="1"/>
  <c r="X171" i="9"/>
  <c r="P171" i="9" s="1"/>
  <c r="V171" i="9"/>
  <c r="M171" i="9" s="1"/>
  <c r="I171" i="9"/>
  <c r="Y171" i="9" s="1"/>
  <c r="X170" i="9"/>
  <c r="V170" i="9"/>
  <c r="M170" i="9" s="1"/>
  <c r="I170" i="9"/>
  <c r="Y170" i="9" s="1"/>
  <c r="X169" i="9"/>
  <c r="V169" i="9"/>
  <c r="M169" i="9" s="1"/>
  <c r="I169" i="9"/>
  <c r="Y169" i="9" s="1"/>
  <c r="X168" i="9"/>
  <c r="V168" i="9"/>
  <c r="M168" i="9" s="1"/>
  <c r="I168" i="9"/>
  <c r="Y168" i="9" s="1"/>
  <c r="X167" i="9"/>
  <c r="V167" i="9"/>
  <c r="M167" i="9" s="1"/>
  <c r="I167" i="9"/>
  <c r="Y167" i="9" s="1"/>
  <c r="X166" i="9"/>
  <c r="P166" i="9" s="1"/>
  <c r="V166" i="9"/>
  <c r="M166" i="9" s="1"/>
  <c r="I166" i="9"/>
  <c r="Y166" i="9" s="1"/>
  <c r="X165" i="9"/>
  <c r="V165" i="9"/>
  <c r="M165" i="9" s="1"/>
  <c r="I165" i="9"/>
  <c r="Y165" i="9" s="1"/>
  <c r="X164" i="9"/>
  <c r="V164" i="9"/>
  <c r="M164" i="9" s="1"/>
  <c r="I164" i="9"/>
  <c r="Y164" i="9" s="1"/>
  <c r="X163" i="9"/>
  <c r="P163" i="9" s="1"/>
  <c r="V163" i="9"/>
  <c r="M163" i="9" s="1"/>
  <c r="I163" i="9"/>
  <c r="Y163" i="9" s="1"/>
  <c r="X162" i="9"/>
  <c r="V162" i="9"/>
  <c r="M162" i="9" s="1"/>
  <c r="I162" i="9"/>
  <c r="Y162" i="9" s="1"/>
  <c r="X161" i="9"/>
  <c r="V161" i="9"/>
  <c r="M161" i="9" s="1"/>
  <c r="I161" i="9"/>
  <c r="Y161" i="9" s="1"/>
  <c r="X160" i="9"/>
  <c r="V160" i="9"/>
  <c r="M160" i="9" s="1"/>
  <c r="I160" i="9"/>
  <c r="Y160" i="9" s="1"/>
  <c r="X159" i="9"/>
  <c r="V159" i="9"/>
  <c r="M159" i="9" s="1"/>
  <c r="I159" i="9"/>
  <c r="Y159" i="9" s="1"/>
  <c r="X158" i="9"/>
  <c r="P158" i="9" s="1"/>
  <c r="V158" i="9"/>
  <c r="M158" i="9" s="1"/>
  <c r="I158" i="9"/>
  <c r="Y158" i="9" s="1"/>
  <c r="X157" i="9"/>
  <c r="V157" i="9"/>
  <c r="M157" i="9" s="1"/>
  <c r="I157" i="9"/>
  <c r="Y157" i="9" s="1"/>
  <c r="X156" i="9"/>
  <c r="V156" i="9"/>
  <c r="M156" i="9" s="1"/>
  <c r="I156" i="9"/>
  <c r="Y156" i="9" s="1"/>
  <c r="X155" i="9"/>
  <c r="P155" i="9" s="1"/>
  <c r="V155" i="9"/>
  <c r="M155" i="9" s="1"/>
  <c r="I155" i="9"/>
  <c r="Y155" i="9" s="1"/>
  <c r="X154" i="9"/>
  <c r="V154" i="9"/>
  <c r="M154" i="9" s="1"/>
  <c r="I154" i="9"/>
  <c r="Y154" i="9" s="1"/>
  <c r="X153" i="9"/>
  <c r="V153" i="9"/>
  <c r="M153" i="9" s="1"/>
  <c r="I153" i="9"/>
  <c r="Y153" i="9" s="1"/>
  <c r="X152" i="9"/>
  <c r="V152" i="9"/>
  <c r="M152" i="9" s="1"/>
  <c r="I152" i="9"/>
  <c r="Y152" i="9" s="1"/>
  <c r="X151" i="9"/>
  <c r="V151" i="9"/>
  <c r="M151" i="9" s="1"/>
  <c r="I151" i="9"/>
  <c r="Y151" i="9" s="1"/>
  <c r="X150" i="9"/>
  <c r="V150" i="9"/>
  <c r="M150" i="9" s="1"/>
  <c r="I150" i="9"/>
  <c r="Y150" i="9" s="1"/>
  <c r="X149" i="9"/>
  <c r="V149" i="9"/>
  <c r="M149" i="9" s="1"/>
  <c r="I149" i="9"/>
  <c r="Y149" i="9" s="1"/>
  <c r="X148" i="9"/>
  <c r="V148" i="9"/>
  <c r="M148" i="9" s="1"/>
  <c r="I148" i="9"/>
  <c r="Y148" i="9" s="1"/>
  <c r="X147" i="9"/>
  <c r="P147" i="9" s="1"/>
  <c r="V147" i="9"/>
  <c r="M147" i="9" s="1"/>
  <c r="I147" i="9"/>
  <c r="Y147" i="9" s="1"/>
  <c r="X146" i="9"/>
  <c r="V146" i="9"/>
  <c r="M146" i="9" s="1"/>
  <c r="I146" i="9"/>
  <c r="Y146" i="9" s="1"/>
  <c r="X145" i="9"/>
  <c r="V145" i="9"/>
  <c r="M145" i="9" s="1"/>
  <c r="I145" i="9"/>
  <c r="Y145" i="9" s="1"/>
  <c r="X144" i="9"/>
  <c r="V144" i="9"/>
  <c r="M144" i="9" s="1"/>
  <c r="I144" i="9"/>
  <c r="Y144" i="9" s="1"/>
  <c r="X143" i="9"/>
  <c r="V143" i="9"/>
  <c r="M143" i="9" s="1"/>
  <c r="I143" i="9"/>
  <c r="Y143" i="9" s="1"/>
  <c r="X142" i="9"/>
  <c r="P142" i="9" s="1"/>
  <c r="V142" i="9"/>
  <c r="M142" i="9" s="1"/>
  <c r="I142" i="9"/>
  <c r="Y142" i="9" s="1"/>
  <c r="X141" i="9"/>
  <c r="V141" i="9"/>
  <c r="M141" i="9" s="1"/>
  <c r="I141" i="9"/>
  <c r="Y141" i="9" s="1"/>
  <c r="X140" i="9"/>
  <c r="V140" i="9"/>
  <c r="M140" i="9" s="1"/>
  <c r="I140" i="9"/>
  <c r="Y140" i="9" s="1"/>
  <c r="X139" i="9"/>
  <c r="P139" i="9" s="1"/>
  <c r="V139" i="9"/>
  <c r="M139" i="9" s="1"/>
  <c r="I139" i="9"/>
  <c r="Y139" i="9" s="1"/>
  <c r="X138" i="9"/>
  <c r="V138" i="9"/>
  <c r="M138" i="9" s="1"/>
  <c r="I138" i="9"/>
  <c r="Y138" i="9" s="1"/>
  <c r="X137" i="9"/>
  <c r="V137" i="9"/>
  <c r="M137" i="9" s="1"/>
  <c r="I137" i="9"/>
  <c r="Y137" i="9" s="1"/>
  <c r="X136" i="9"/>
  <c r="V136" i="9"/>
  <c r="M136" i="9" s="1"/>
  <c r="I136" i="9"/>
  <c r="Y136" i="9" s="1"/>
  <c r="X135" i="9"/>
  <c r="V135" i="9"/>
  <c r="M135" i="9" s="1"/>
  <c r="I135" i="9"/>
  <c r="Y135" i="9" s="1"/>
  <c r="X134" i="9"/>
  <c r="P134" i="9" s="1"/>
  <c r="V134" i="9"/>
  <c r="M134" i="9" s="1"/>
  <c r="I134" i="9"/>
  <c r="Y134" i="9" s="1"/>
  <c r="X133" i="9"/>
  <c r="V133" i="9"/>
  <c r="M133" i="9" s="1"/>
  <c r="I133" i="9"/>
  <c r="Y133" i="9" s="1"/>
  <c r="X132" i="9"/>
  <c r="V132" i="9"/>
  <c r="M132" i="9" s="1"/>
  <c r="I132" i="9"/>
  <c r="Y132" i="9" s="1"/>
  <c r="X131" i="9"/>
  <c r="P131" i="9" s="1"/>
  <c r="V131" i="9"/>
  <c r="M131" i="9" s="1"/>
  <c r="I131" i="9"/>
  <c r="Y131" i="9" s="1"/>
  <c r="X130" i="9"/>
  <c r="V130" i="9"/>
  <c r="M130" i="9" s="1"/>
  <c r="I130" i="9"/>
  <c r="Y130" i="9" s="1"/>
  <c r="X129" i="9"/>
  <c r="V129" i="9"/>
  <c r="M129" i="9" s="1"/>
  <c r="I129" i="9"/>
  <c r="Y129" i="9" s="1"/>
  <c r="X128" i="9"/>
  <c r="V128" i="9"/>
  <c r="M128" i="9" s="1"/>
  <c r="I128" i="9"/>
  <c r="Y128" i="9" s="1"/>
  <c r="X127" i="9"/>
  <c r="V127" i="9"/>
  <c r="M127" i="9" s="1"/>
  <c r="I127" i="9"/>
  <c r="Y127" i="9" s="1"/>
  <c r="X126" i="9"/>
  <c r="P126" i="9" s="1"/>
  <c r="V126" i="9"/>
  <c r="M126" i="9" s="1"/>
  <c r="I126" i="9"/>
  <c r="Y126" i="9" s="1"/>
  <c r="X125" i="9"/>
  <c r="V125" i="9"/>
  <c r="M125" i="9" s="1"/>
  <c r="I125" i="9"/>
  <c r="Y125" i="9" s="1"/>
  <c r="X124" i="9"/>
  <c r="V124" i="9"/>
  <c r="M124" i="9" s="1"/>
  <c r="I124" i="9"/>
  <c r="Y124" i="9" s="1"/>
  <c r="X123" i="9"/>
  <c r="P123" i="9" s="1"/>
  <c r="V123" i="9"/>
  <c r="M123" i="9" s="1"/>
  <c r="I123" i="9"/>
  <c r="Y123" i="9" s="1"/>
  <c r="X122" i="9"/>
  <c r="V122" i="9"/>
  <c r="M122" i="9" s="1"/>
  <c r="I122" i="9"/>
  <c r="Y122" i="9" s="1"/>
  <c r="X121" i="9"/>
  <c r="V121" i="9"/>
  <c r="M121" i="9" s="1"/>
  <c r="I121" i="9"/>
  <c r="Y121" i="9" s="1"/>
  <c r="X120" i="9"/>
  <c r="V120" i="9"/>
  <c r="M120" i="9" s="1"/>
  <c r="I120" i="9"/>
  <c r="Y120" i="9" s="1"/>
  <c r="X119" i="9"/>
  <c r="V119" i="9"/>
  <c r="M119" i="9" s="1"/>
  <c r="I119" i="9"/>
  <c r="Y119" i="9" s="1"/>
  <c r="X118" i="9"/>
  <c r="P118" i="9" s="1"/>
  <c r="V118" i="9"/>
  <c r="M118" i="9" s="1"/>
  <c r="I118" i="9"/>
  <c r="Y118" i="9" s="1"/>
  <c r="X117" i="9"/>
  <c r="V117" i="9"/>
  <c r="M117" i="9" s="1"/>
  <c r="I117" i="9"/>
  <c r="Y117" i="9" s="1"/>
  <c r="X116" i="9"/>
  <c r="V116" i="9"/>
  <c r="M116" i="9" s="1"/>
  <c r="I116" i="9"/>
  <c r="Y116" i="9" s="1"/>
  <c r="X115" i="9"/>
  <c r="P115" i="9" s="1"/>
  <c r="V115" i="9"/>
  <c r="M115" i="9" s="1"/>
  <c r="I115" i="9"/>
  <c r="Y115" i="9" s="1"/>
  <c r="X114" i="9"/>
  <c r="V114" i="9"/>
  <c r="M114" i="9" s="1"/>
  <c r="I114" i="9"/>
  <c r="Y114" i="9" s="1"/>
  <c r="X113" i="9"/>
  <c r="V113" i="9"/>
  <c r="M113" i="9" s="1"/>
  <c r="I113" i="9"/>
  <c r="Y113" i="9" s="1"/>
  <c r="X112" i="9"/>
  <c r="V112" i="9"/>
  <c r="M112" i="9" s="1"/>
  <c r="I112" i="9"/>
  <c r="Y112" i="9" s="1"/>
  <c r="P187" i="9" l="1"/>
  <c r="P195" i="9"/>
  <c r="P203" i="9"/>
  <c r="Q203" i="9" s="1"/>
  <c r="S203" i="9" s="1"/>
  <c r="P211" i="9"/>
  <c r="P219" i="9"/>
  <c r="Q219" i="9" s="1"/>
  <c r="S219" i="9" s="1"/>
  <c r="P227" i="9"/>
  <c r="Q227" i="9" s="1"/>
  <c r="S227" i="9" s="1"/>
  <c r="P235" i="9"/>
  <c r="Q235" i="9" s="1"/>
  <c r="S235" i="9" s="1"/>
  <c r="P240" i="9"/>
  <c r="Q240" i="9" s="1"/>
  <c r="S240" i="9" s="1"/>
  <c r="P245" i="9"/>
  <c r="Q245" i="9" s="1"/>
  <c r="S245" i="9" s="1"/>
  <c r="P253" i="9"/>
  <c r="P261" i="9"/>
  <c r="Q261" i="9" s="1"/>
  <c r="S261" i="9" s="1"/>
  <c r="P269" i="9"/>
  <c r="Q269" i="9" s="1"/>
  <c r="S269" i="9" s="1"/>
  <c r="P274" i="9"/>
  <c r="Q274" i="9" s="1"/>
  <c r="S274" i="9" s="1"/>
  <c r="P282" i="9"/>
  <c r="Q282" i="9" s="1"/>
  <c r="S282" i="9" s="1"/>
  <c r="P290" i="9"/>
  <c r="Q290" i="9" s="1"/>
  <c r="S290" i="9" s="1"/>
  <c r="P298" i="9"/>
  <c r="Q298" i="9" s="1"/>
  <c r="S298" i="9" s="1"/>
  <c r="P306" i="9"/>
  <c r="Q306" i="9" s="1"/>
  <c r="S306" i="9" s="1"/>
  <c r="N230" i="9"/>
  <c r="P230" i="9"/>
  <c r="N248" i="9"/>
  <c r="P248" i="9"/>
  <c r="Q248" i="9" s="1"/>
  <c r="S248" i="9" s="1"/>
  <c r="P301" i="9"/>
  <c r="Q301" i="9" s="1"/>
  <c r="S301" i="9" s="1"/>
  <c r="P309" i="9"/>
  <c r="Q309" i="9" s="1"/>
  <c r="S309" i="9" s="1"/>
  <c r="P185" i="9"/>
  <c r="Q185" i="9" s="1"/>
  <c r="S185" i="9" s="1"/>
  <c r="N217" i="9"/>
  <c r="P217" i="9"/>
  <c r="N233" i="9"/>
  <c r="P233" i="9"/>
  <c r="Q233" i="9" s="1"/>
  <c r="S233" i="9" s="1"/>
  <c r="N238" i="9"/>
  <c r="P238" i="9"/>
  <c r="Q238" i="9" s="1"/>
  <c r="S238" i="9" s="1"/>
  <c r="N272" i="9"/>
  <c r="P272" i="9"/>
  <c r="Q272" i="9" s="1"/>
  <c r="S272" i="9" s="1"/>
  <c r="N280" i="9"/>
  <c r="P280" i="9"/>
  <c r="Q280" i="9" s="1"/>
  <c r="S280" i="9" s="1"/>
  <c r="N296" i="9"/>
  <c r="P296" i="9"/>
  <c r="Q296" i="9" s="1"/>
  <c r="S296" i="9" s="1"/>
  <c r="N304" i="9"/>
  <c r="P304" i="9"/>
  <c r="Q304" i="9" s="1"/>
  <c r="S304" i="9" s="1"/>
  <c r="P188" i="9"/>
  <c r="Q188" i="9" s="1"/>
  <c r="S188" i="9" s="1"/>
  <c r="P196" i="9"/>
  <c r="Q196" i="9" s="1"/>
  <c r="S196" i="9" s="1"/>
  <c r="N236" i="9"/>
  <c r="P236" i="9"/>
  <c r="Q236" i="9" s="1"/>
  <c r="S236" i="9" s="1"/>
  <c r="N241" i="9"/>
  <c r="P241" i="9"/>
  <c r="Q241" i="9" s="1"/>
  <c r="S241" i="9" s="1"/>
  <c r="N246" i="9"/>
  <c r="P246" i="9"/>
  <c r="Q246" i="9" s="1"/>
  <c r="S246" i="9" s="1"/>
  <c r="N262" i="9"/>
  <c r="P262" i="9"/>
  <c r="Q262" i="9" s="1"/>
  <c r="S262" i="9" s="1"/>
  <c r="P113" i="9"/>
  <c r="Q113" i="9" s="1"/>
  <c r="S113" i="9" s="1"/>
  <c r="P121" i="9"/>
  <c r="Q121" i="9" s="1"/>
  <c r="S121" i="9" s="1"/>
  <c r="P129" i="9"/>
  <c r="Q129" i="9" s="1"/>
  <c r="S129" i="9" s="1"/>
  <c r="N199" i="9"/>
  <c r="P199" i="9"/>
  <c r="Q199" i="9" s="1"/>
  <c r="S199" i="9" s="1"/>
  <c r="P207" i="9"/>
  <c r="Q207" i="9" s="1"/>
  <c r="S207" i="9" s="1"/>
  <c r="P215" i="9"/>
  <c r="Q215" i="9" s="1"/>
  <c r="S215" i="9" s="1"/>
  <c r="P223" i="9"/>
  <c r="Q223" i="9" s="1"/>
  <c r="S223" i="9" s="1"/>
  <c r="P231" i="9"/>
  <c r="Q231" i="9" s="1"/>
  <c r="S231" i="9" s="1"/>
  <c r="P244" i="9"/>
  <c r="Q244" i="9" s="1"/>
  <c r="S244" i="9" s="1"/>
  <c r="P249" i="9"/>
  <c r="Q249" i="9" s="1"/>
  <c r="S249" i="9" s="1"/>
  <c r="P257" i="9"/>
  <c r="Q257" i="9" s="1"/>
  <c r="S257" i="9" s="1"/>
  <c r="P265" i="9"/>
  <c r="Q265" i="9" s="1"/>
  <c r="S265" i="9" s="1"/>
  <c r="P270" i="9"/>
  <c r="Q270" i="9" s="1"/>
  <c r="S270" i="9" s="1"/>
  <c r="P278" i="9"/>
  <c r="Q278" i="9" s="1"/>
  <c r="S278" i="9" s="1"/>
  <c r="N286" i="9"/>
  <c r="P286" i="9"/>
  <c r="Q286" i="9" s="1"/>
  <c r="S286" i="9" s="1"/>
  <c r="P294" i="9"/>
  <c r="Q294" i="9" s="1"/>
  <c r="S294" i="9" s="1"/>
  <c r="N302" i="9"/>
  <c r="P302" i="9"/>
  <c r="Q302" i="9" s="1"/>
  <c r="S302" i="9" s="1"/>
  <c r="P310" i="9"/>
  <c r="Q310" i="9" s="1"/>
  <c r="S310" i="9" s="1"/>
  <c r="P194" i="9"/>
  <c r="Q194" i="9" s="1"/>
  <c r="S194" i="9" s="1"/>
  <c r="P202" i="9"/>
  <c r="Q202" i="9" s="1"/>
  <c r="S202" i="9" s="1"/>
  <c r="P210" i="9"/>
  <c r="Q210" i="9" s="1"/>
  <c r="S210" i="9" s="1"/>
  <c r="N218" i="9"/>
  <c r="P218" i="9"/>
  <c r="Q218" i="9" s="1"/>
  <c r="S218" i="9" s="1"/>
  <c r="P226" i="9"/>
  <c r="Q226" i="9" s="1"/>
  <c r="S226" i="9" s="1"/>
  <c r="P234" i="9"/>
  <c r="Q234" i="9" s="1"/>
  <c r="S234" i="9" s="1"/>
  <c r="P239" i="9"/>
  <c r="Q239" i="9" s="1"/>
  <c r="S239" i="9" s="1"/>
  <c r="P252" i="9"/>
  <c r="Q252" i="9" s="1"/>
  <c r="S252" i="9" s="1"/>
  <c r="P260" i="9"/>
  <c r="Q260" i="9" s="1"/>
  <c r="S260" i="9" s="1"/>
  <c r="P268" i="9"/>
  <c r="Q268" i="9" s="1"/>
  <c r="S268" i="9" s="1"/>
  <c r="P273" i="9"/>
  <c r="Q273" i="9" s="1"/>
  <c r="S273" i="9" s="1"/>
  <c r="P281" i="9"/>
  <c r="Q281" i="9" s="1"/>
  <c r="S281" i="9" s="1"/>
  <c r="P289" i="9"/>
  <c r="P297" i="9"/>
  <c r="Q297" i="9" s="1"/>
  <c r="S297" i="9" s="1"/>
  <c r="P305" i="9"/>
  <c r="Q305" i="9" s="1"/>
  <c r="S305" i="9" s="1"/>
  <c r="N150" i="9"/>
  <c r="P150" i="9"/>
  <c r="Q150" i="9" s="1"/>
  <c r="S150" i="9" s="1"/>
  <c r="P137" i="9"/>
  <c r="Q137" i="9" s="1"/>
  <c r="S137" i="9" s="1"/>
  <c r="N145" i="9"/>
  <c r="P145" i="9"/>
  <c r="Q145" i="9" s="1"/>
  <c r="S145" i="9" s="1"/>
  <c r="P153" i="9"/>
  <c r="Q153" i="9" s="1"/>
  <c r="S153" i="9" s="1"/>
  <c r="P161" i="9"/>
  <c r="Q161" i="9" s="1"/>
  <c r="S161" i="9" s="1"/>
  <c r="P169" i="9"/>
  <c r="Q169" i="9" s="1"/>
  <c r="S169" i="9" s="1"/>
  <c r="P174" i="9"/>
  <c r="Q174" i="9" s="1"/>
  <c r="S174" i="9" s="1"/>
  <c r="P182" i="9"/>
  <c r="Q182" i="9" s="1"/>
  <c r="S182" i="9" s="1"/>
  <c r="P116" i="9"/>
  <c r="Q116" i="9" s="1"/>
  <c r="S116" i="9" s="1"/>
  <c r="P124" i="9"/>
  <c r="Q124" i="9" s="1"/>
  <c r="S124" i="9" s="1"/>
  <c r="P132" i="9"/>
  <c r="Q132" i="9" s="1"/>
  <c r="S132" i="9" s="1"/>
  <c r="P140" i="9"/>
  <c r="Q140" i="9" s="1"/>
  <c r="S140" i="9" s="1"/>
  <c r="P148" i="9"/>
  <c r="Q148" i="9" s="1"/>
  <c r="S148" i="9" s="1"/>
  <c r="P156" i="9"/>
  <c r="Q156" i="9" s="1"/>
  <c r="S156" i="9" s="1"/>
  <c r="P164" i="9"/>
  <c r="Q164" i="9" s="1"/>
  <c r="S164" i="9" s="1"/>
  <c r="P177" i="9"/>
  <c r="Q177" i="9" s="1"/>
  <c r="S177" i="9" s="1"/>
  <c r="P119" i="9"/>
  <c r="Q119" i="9" s="1"/>
  <c r="S119" i="9" s="1"/>
  <c r="P127" i="9"/>
  <c r="Q127" i="9" s="1"/>
  <c r="S127" i="9" s="1"/>
  <c r="P135" i="9"/>
  <c r="Q135" i="9" s="1"/>
  <c r="S135" i="9" s="1"/>
  <c r="P143" i="9"/>
  <c r="Q143" i="9" s="1"/>
  <c r="S143" i="9" s="1"/>
  <c r="P151" i="9"/>
  <c r="Q151" i="9" s="1"/>
  <c r="S151" i="9" s="1"/>
  <c r="P159" i="9"/>
  <c r="Q159" i="9" s="1"/>
  <c r="S159" i="9" s="1"/>
  <c r="P167" i="9"/>
  <c r="Q167" i="9" s="1"/>
  <c r="S167" i="9" s="1"/>
  <c r="P172" i="9"/>
  <c r="Q172" i="9" s="1"/>
  <c r="S172" i="9" s="1"/>
  <c r="P180" i="9"/>
  <c r="Q180" i="9" s="1"/>
  <c r="S180" i="9" s="1"/>
  <c r="P114" i="9"/>
  <c r="Q114" i="9" s="1"/>
  <c r="S114" i="9" s="1"/>
  <c r="P122" i="9"/>
  <c r="Q122" i="9" s="1"/>
  <c r="S122" i="9" s="1"/>
  <c r="P130" i="9"/>
  <c r="Q130" i="9" s="1"/>
  <c r="S130" i="9" s="1"/>
  <c r="P138" i="9"/>
  <c r="Q138" i="9" s="1"/>
  <c r="S138" i="9" s="1"/>
  <c r="N146" i="9"/>
  <c r="P146" i="9"/>
  <c r="Q146" i="9" s="1"/>
  <c r="S146" i="9" s="1"/>
  <c r="P154" i="9"/>
  <c r="Q154" i="9" s="1"/>
  <c r="S154" i="9" s="1"/>
  <c r="P162" i="9"/>
  <c r="Q162" i="9" s="1"/>
  <c r="S162" i="9" s="1"/>
  <c r="N170" i="9"/>
  <c r="P170" i="9"/>
  <c r="Q170" i="9" s="1"/>
  <c r="S170" i="9" s="1"/>
  <c r="P175" i="9"/>
  <c r="Q175" i="9" s="1"/>
  <c r="S175" i="9" s="1"/>
  <c r="P183" i="9"/>
  <c r="Q183" i="9" s="1"/>
  <c r="S183" i="9" s="1"/>
  <c r="P117" i="9"/>
  <c r="Q117" i="9" s="1"/>
  <c r="S117" i="9" s="1"/>
  <c r="P125" i="9"/>
  <c r="Q125" i="9" s="1"/>
  <c r="S125" i="9" s="1"/>
  <c r="P133" i="9"/>
  <c r="Q133" i="9" s="1"/>
  <c r="S133" i="9" s="1"/>
  <c r="P141" i="9"/>
  <c r="Q141" i="9" s="1"/>
  <c r="S141" i="9" s="1"/>
  <c r="P149" i="9"/>
  <c r="Q149" i="9" s="1"/>
  <c r="S149" i="9" s="1"/>
  <c r="P157" i="9"/>
  <c r="Q157" i="9" s="1"/>
  <c r="S157" i="9" s="1"/>
  <c r="P165" i="9"/>
  <c r="Q165" i="9" s="1"/>
  <c r="S165" i="9" s="1"/>
  <c r="P178" i="9"/>
  <c r="Q178" i="9" s="1"/>
  <c r="S178" i="9" s="1"/>
  <c r="P186" i="9"/>
  <c r="Q186" i="9" s="1"/>
  <c r="S186" i="9" s="1"/>
  <c r="P112" i="9"/>
  <c r="Q112" i="9" s="1"/>
  <c r="S112" i="9" s="1"/>
  <c r="P120" i="9"/>
  <c r="Q120" i="9" s="1"/>
  <c r="S120" i="9" s="1"/>
  <c r="P128" i="9"/>
  <c r="Q128" i="9" s="1"/>
  <c r="S128" i="9" s="1"/>
  <c r="P136" i="9"/>
  <c r="Q136" i="9" s="1"/>
  <c r="S136" i="9" s="1"/>
  <c r="P144" i="9"/>
  <c r="Q144" i="9" s="1"/>
  <c r="S144" i="9" s="1"/>
  <c r="P152" i="9"/>
  <c r="Q152" i="9" s="1"/>
  <c r="S152" i="9" s="1"/>
  <c r="P160" i="9"/>
  <c r="Q160" i="9" s="1"/>
  <c r="S160" i="9" s="1"/>
  <c r="N168" i="9"/>
  <c r="P168" i="9"/>
  <c r="Q168" i="9" s="1"/>
  <c r="S168" i="9" s="1"/>
  <c r="P173" i="9"/>
  <c r="Q173" i="9" s="1"/>
  <c r="S173" i="9" s="1"/>
  <c r="P181" i="9"/>
  <c r="Q181" i="9" s="1"/>
  <c r="S181" i="9" s="1"/>
  <c r="P189" i="9"/>
  <c r="Q189" i="9" s="1"/>
  <c r="S189" i="9" s="1"/>
  <c r="P197" i="9"/>
  <c r="Q197" i="9" s="1"/>
  <c r="S197" i="9" s="1"/>
  <c r="P184" i="9"/>
  <c r="Q184" i="9" s="1"/>
  <c r="S184" i="9" s="1"/>
  <c r="P192" i="9"/>
  <c r="Q192" i="9" s="1"/>
  <c r="S192" i="9" s="1"/>
  <c r="N200" i="9"/>
  <c r="P200" i="9"/>
  <c r="Q200" i="9" s="1"/>
  <c r="S200" i="9" s="1"/>
  <c r="P208" i="9"/>
  <c r="Q208" i="9" s="1"/>
  <c r="S208" i="9" s="1"/>
  <c r="P216" i="9"/>
  <c r="Q216" i="9" s="1"/>
  <c r="S216" i="9" s="1"/>
  <c r="P224" i="9"/>
  <c r="Q224" i="9" s="1"/>
  <c r="S224" i="9" s="1"/>
  <c r="P232" i="9"/>
  <c r="Q232" i="9" s="1"/>
  <c r="S232" i="9" s="1"/>
  <c r="P237" i="9"/>
  <c r="Q237" i="9" s="1"/>
  <c r="S237" i="9" s="1"/>
  <c r="N250" i="9"/>
  <c r="P250" i="9"/>
  <c r="Q250" i="9" s="1"/>
  <c r="S250" i="9" s="1"/>
  <c r="P258" i="9"/>
  <c r="Q258" i="9" s="1"/>
  <c r="S258" i="9" s="1"/>
  <c r="P266" i="9"/>
  <c r="Q266" i="9" s="1"/>
  <c r="S266" i="9" s="1"/>
  <c r="P271" i="9"/>
  <c r="Q271" i="9" s="1"/>
  <c r="S271" i="9" s="1"/>
  <c r="P279" i="9"/>
  <c r="Q279" i="9" s="1"/>
  <c r="S279" i="9" s="1"/>
  <c r="P287" i="9"/>
  <c r="Q287" i="9" s="1"/>
  <c r="S287" i="9" s="1"/>
  <c r="P295" i="9"/>
  <c r="Q295" i="9" s="1"/>
  <c r="S295" i="9" s="1"/>
  <c r="P303" i="9"/>
  <c r="Q303" i="9" s="1"/>
  <c r="S303" i="9" s="1"/>
  <c r="P311" i="9"/>
  <c r="Q311" i="9" s="1"/>
  <c r="S311" i="9" s="1"/>
  <c r="Q155" i="9"/>
  <c r="S155" i="9" s="1"/>
  <c r="Q254" i="9"/>
  <c r="S254" i="9" s="1"/>
  <c r="Q187" i="9"/>
  <c r="S187" i="9" s="1"/>
  <c r="Q229" i="9"/>
  <c r="S229" i="9" s="1"/>
  <c r="Q253" i="9"/>
  <c r="S253" i="9" s="1"/>
  <c r="Q206" i="9"/>
  <c r="S206" i="9" s="1"/>
  <c r="Q126" i="9"/>
  <c r="S126" i="9" s="1"/>
  <c r="Q171" i="9"/>
  <c r="S171" i="9" s="1"/>
  <c r="Q288" i="9"/>
  <c r="S288" i="9" s="1"/>
  <c r="N192" i="9"/>
  <c r="N267" i="9"/>
  <c r="Q267" i="9"/>
  <c r="S267" i="9" s="1"/>
  <c r="N277" i="9"/>
  <c r="Q277" i="9"/>
  <c r="S277" i="9" s="1"/>
  <c r="N289" i="9"/>
  <c r="Q289" i="9"/>
  <c r="S289" i="9" s="1"/>
  <c r="N299" i="9"/>
  <c r="Q299" i="9"/>
  <c r="S299" i="9" s="1"/>
  <c r="N119" i="9"/>
  <c r="N133" i="9"/>
  <c r="N148" i="9"/>
  <c r="Q158" i="9"/>
  <c r="S158" i="9" s="1"/>
  <c r="N163" i="9"/>
  <c r="Q163" i="9"/>
  <c r="S163" i="9" s="1"/>
  <c r="N185" i="9"/>
  <c r="N195" i="9"/>
  <c r="Q195" i="9"/>
  <c r="S195" i="9" s="1"/>
  <c r="N205" i="9"/>
  <c r="Q205" i="9"/>
  <c r="S205" i="9" s="1"/>
  <c r="N210" i="9"/>
  <c r="N220" i="9"/>
  <c r="Q220" i="9"/>
  <c r="S220" i="9" s="1"/>
  <c r="N228" i="9"/>
  <c r="Q228" i="9"/>
  <c r="S228" i="9" s="1"/>
  <c r="Q230" i="9"/>
  <c r="S230" i="9" s="1"/>
  <c r="N239" i="9"/>
  <c r="N257" i="9"/>
  <c r="N282" i="9"/>
  <c r="N287" i="9"/>
  <c r="N292" i="9"/>
  <c r="Q292" i="9"/>
  <c r="S292" i="9" s="1"/>
  <c r="N309" i="9"/>
  <c r="N215" i="9"/>
  <c r="N124" i="9"/>
  <c r="N114" i="9"/>
  <c r="N129" i="9"/>
  <c r="N136" i="9"/>
  <c r="N141" i="9"/>
  <c r="N153" i="9"/>
  <c r="N178" i="9"/>
  <c r="N180" i="9"/>
  <c r="N188" i="9"/>
  <c r="N190" i="9"/>
  <c r="Q190" i="9"/>
  <c r="S190" i="9" s="1"/>
  <c r="Q198" i="9"/>
  <c r="S198" i="9" s="1"/>
  <c r="N213" i="9"/>
  <c r="Q213" i="9"/>
  <c r="S213" i="9" s="1"/>
  <c r="N223" i="9"/>
  <c r="N235" i="9"/>
  <c r="N253" i="9"/>
  <c r="N265" i="9"/>
  <c r="N275" i="9"/>
  <c r="Q275" i="9"/>
  <c r="S275" i="9" s="1"/>
  <c r="N278" i="9"/>
  <c r="N285" i="9"/>
  <c r="Q285" i="9"/>
  <c r="S285" i="9" s="1"/>
  <c r="N297" i="9"/>
  <c r="N121" i="9"/>
  <c r="N165" i="9"/>
  <c r="N225" i="9"/>
  <c r="Q225" i="9"/>
  <c r="S225" i="9" s="1"/>
  <c r="N117" i="9"/>
  <c r="N120" i="9"/>
  <c r="N122" i="9"/>
  <c r="N125" i="9"/>
  <c r="N131" i="9"/>
  <c r="Q131" i="9"/>
  <c r="S131" i="9" s="1"/>
  <c r="N149" i="9"/>
  <c r="N156" i="9"/>
  <c r="N161" i="9"/>
  <c r="N164" i="9"/>
  <c r="N171" i="9"/>
  <c r="N183" i="9"/>
  <c r="N193" i="9"/>
  <c r="Q193" i="9"/>
  <c r="S193" i="9" s="1"/>
  <c r="N203" i="9"/>
  <c r="N208" i="9"/>
  <c r="N226" i="9"/>
  <c r="N229" i="9"/>
  <c r="N240" i="9"/>
  <c r="N249" i="9"/>
  <c r="N255" i="9"/>
  <c r="Q255" i="9"/>
  <c r="S255" i="9" s="1"/>
  <c r="N268" i="9"/>
  <c r="N288" i="9"/>
  <c r="N290" i="9"/>
  <c r="N295" i="9"/>
  <c r="N300" i="9"/>
  <c r="Q300" i="9"/>
  <c r="S300" i="9" s="1"/>
  <c r="N307" i="9"/>
  <c r="Q307" i="9"/>
  <c r="S307" i="9" s="1"/>
  <c r="N116" i="9"/>
  <c r="N143" i="9"/>
  <c r="N177" i="9"/>
  <c r="N112" i="9"/>
  <c r="N134" i="9"/>
  <c r="Q134" i="9"/>
  <c r="S134" i="9" s="1"/>
  <c r="N139" i="9"/>
  <c r="Q139" i="9"/>
  <c r="S139" i="9" s="1"/>
  <c r="N151" i="9"/>
  <c r="N173" i="9"/>
  <c r="N196" i="9"/>
  <c r="N211" i="9"/>
  <c r="Q211" i="9"/>
  <c r="S211" i="9" s="1"/>
  <c r="N221" i="9"/>
  <c r="Q221" i="9"/>
  <c r="S221" i="9" s="1"/>
  <c r="N231" i="9"/>
  <c r="N242" i="9"/>
  <c r="Q242" i="9"/>
  <c r="S242" i="9" s="1"/>
  <c r="N251" i="9"/>
  <c r="Q251" i="9"/>
  <c r="S251" i="9" s="1"/>
  <c r="N258" i="9"/>
  <c r="N263" i="9"/>
  <c r="Q263" i="9"/>
  <c r="S263" i="9" s="1"/>
  <c r="N273" i="9"/>
  <c r="N283" i="9"/>
  <c r="Q283" i="9"/>
  <c r="S283" i="9" s="1"/>
  <c r="N293" i="9"/>
  <c r="Q293" i="9"/>
  <c r="S293" i="9" s="1"/>
  <c r="N305" i="9"/>
  <c r="N310" i="9"/>
  <c r="N176" i="9"/>
  <c r="Q176" i="9"/>
  <c r="S176" i="9" s="1"/>
  <c r="N191" i="9"/>
  <c r="Q191" i="9"/>
  <c r="S191" i="9" s="1"/>
  <c r="N201" i="9"/>
  <c r="Q201" i="9"/>
  <c r="S201" i="9" s="1"/>
  <c r="N214" i="9"/>
  <c r="Q214" i="9"/>
  <c r="S214" i="9" s="1"/>
  <c r="N224" i="9"/>
  <c r="N247" i="9"/>
  <c r="Q247" i="9"/>
  <c r="S247" i="9" s="1"/>
  <c r="N266" i="9"/>
  <c r="N271" i="9"/>
  <c r="N276" i="9"/>
  <c r="Q276" i="9"/>
  <c r="S276" i="9" s="1"/>
  <c r="N298" i="9"/>
  <c r="N303" i="9"/>
  <c r="N127" i="9"/>
  <c r="N154" i="9"/>
  <c r="N169" i="9"/>
  <c r="N118" i="9"/>
  <c r="Q118" i="9"/>
  <c r="S118" i="9" s="1"/>
  <c r="N123" i="9"/>
  <c r="Q123" i="9"/>
  <c r="S123" i="9" s="1"/>
  <c r="N128" i="9"/>
  <c r="N130" i="9"/>
  <c r="N147" i="9"/>
  <c r="Q147" i="9"/>
  <c r="S147" i="9" s="1"/>
  <c r="N157" i="9"/>
  <c r="N160" i="9"/>
  <c r="N162" i="9"/>
  <c r="N184" i="9"/>
  <c r="N187" i="9"/>
  <c r="N204" i="9"/>
  <c r="Q204" i="9"/>
  <c r="S204" i="9" s="1"/>
  <c r="N207" i="9"/>
  <c r="N209" i="9"/>
  <c r="Q209" i="9"/>
  <c r="S209" i="9" s="1"/>
  <c r="N219" i="9"/>
  <c r="N227" i="9"/>
  <c r="N232" i="9"/>
  <c r="N252" i="9"/>
  <c r="N254" i="9"/>
  <c r="Q256" i="9"/>
  <c r="S256" i="9" s="1"/>
  <c r="N269" i="9"/>
  <c r="N281" i="9"/>
  <c r="N291" i="9"/>
  <c r="Q291" i="9"/>
  <c r="S291" i="9" s="1"/>
  <c r="N294" i="9"/>
  <c r="N301" i="9"/>
  <c r="N306" i="9"/>
  <c r="N308" i="9"/>
  <c r="Q308" i="9"/>
  <c r="S308" i="9" s="1"/>
  <c r="N115" i="9"/>
  <c r="Q115" i="9"/>
  <c r="S115" i="9" s="1"/>
  <c r="N137" i="9"/>
  <c r="N142" i="9"/>
  <c r="Q142" i="9"/>
  <c r="S142" i="9" s="1"/>
  <c r="N113" i="9"/>
  <c r="N126" i="9"/>
  <c r="N135" i="9"/>
  <c r="N138" i="9"/>
  <c r="Q179" i="9"/>
  <c r="S179" i="9" s="1"/>
  <c r="N197" i="9"/>
  <c r="N212" i="9"/>
  <c r="Q212" i="9"/>
  <c r="S212" i="9" s="1"/>
  <c r="Q217" i="9"/>
  <c r="S217" i="9" s="1"/>
  <c r="N222" i="9"/>
  <c r="Q222" i="9"/>
  <c r="S222" i="9" s="1"/>
  <c r="N234" i="9"/>
  <c r="N243" i="9"/>
  <c r="Q243" i="9"/>
  <c r="S243" i="9" s="1"/>
  <c r="N259" i="9"/>
  <c r="Q259" i="9"/>
  <c r="S259" i="9" s="1"/>
  <c r="N264" i="9"/>
  <c r="Q264" i="9"/>
  <c r="S264" i="9" s="1"/>
  <c r="N274" i="9"/>
  <c r="N279" i="9"/>
  <c r="N284" i="9"/>
  <c r="Q284" i="9"/>
  <c r="S284" i="9" s="1"/>
  <c r="N311" i="9"/>
  <c r="N155" i="9"/>
  <c r="N179" i="9"/>
  <c r="N182" i="9"/>
  <c r="N216" i="9"/>
  <c r="Q166" i="9"/>
  <c r="S166" i="9" s="1"/>
  <c r="N244" i="9"/>
  <c r="N261" i="9"/>
  <c r="N256" i="9"/>
  <c r="N260" i="9"/>
  <c r="N202" i="9"/>
  <c r="N140" i="9"/>
  <c r="N198" i="9"/>
  <c r="N152" i="9"/>
  <c r="N158" i="9"/>
  <c r="N166" i="9"/>
  <c r="N174" i="9"/>
  <c r="N186" i="9"/>
  <c r="N189" i="9"/>
  <c r="N194" i="9"/>
  <c r="N132" i="9"/>
  <c r="N144" i="9"/>
  <c r="N159" i="9"/>
  <c r="N167" i="9"/>
  <c r="N175" i="9"/>
  <c r="N181" i="9"/>
  <c r="N206" i="9"/>
  <c r="Q10" i="9" l="1"/>
  <c r="S10" i="9" s="1"/>
  <c r="Y10" i="9"/>
  <c r="X10" i="9"/>
  <c r="V10" i="9"/>
  <c r="M10" i="9" s="1"/>
  <c r="X111" i="9" l="1"/>
  <c r="X110" i="9"/>
  <c r="X109" i="9"/>
  <c r="X108" i="9"/>
  <c r="X107" i="9"/>
  <c r="N107" i="9" s="1"/>
  <c r="X106" i="9"/>
  <c r="X105" i="9"/>
  <c r="X104" i="9"/>
  <c r="P104" i="9" s="1"/>
  <c r="X103" i="9"/>
  <c r="X102" i="9"/>
  <c r="X101" i="9"/>
  <c r="X100" i="9"/>
  <c r="X99" i="9"/>
  <c r="X98" i="9"/>
  <c r="X97" i="9"/>
  <c r="X96" i="9"/>
  <c r="P96" i="9" s="1"/>
  <c r="X95" i="9"/>
  <c r="X94" i="9"/>
  <c r="X93" i="9"/>
  <c r="X92" i="9"/>
  <c r="X91" i="9"/>
  <c r="X90" i="9"/>
  <c r="X89" i="9"/>
  <c r="X88" i="9"/>
  <c r="P88" i="9" s="1"/>
  <c r="X87" i="9"/>
  <c r="X86" i="9"/>
  <c r="X85" i="9"/>
  <c r="X84" i="9"/>
  <c r="X83" i="9"/>
  <c r="X82" i="9"/>
  <c r="X81" i="9"/>
  <c r="X80" i="9"/>
  <c r="X79" i="9"/>
  <c r="N79" i="9" s="1"/>
  <c r="X78" i="9"/>
  <c r="X77" i="9"/>
  <c r="X76" i="9"/>
  <c r="X75" i="9"/>
  <c r="N75" i="9" s="1"/>
  <c r="X74" i="9"/>
  <c r="X73" i="9"/>
  <c r="N73" i="9" s="1"/>
  <c r="X72" i="9"/>
  <c r="X71" i="9"/>
  <c r="N71" i="9" s="1"/>
  <c r="X70" i="9"/>
  <c r="X69" i="9"/>
  <c r="X68" i="9"/>
  <c r="X67" i="9"/>
  <c r="X66" i="9"/>
  <c r="X65" i="9"/>
  <c r="N65" i="9" s="1"/>
  <c r="X64" i="9"/>
  <c r="X63" i="9"/>
  <c r="N63" i="9" s="1"/>
  <c r="X62" i="9"/>
  <c r="X61" i="9"/>
  <c r="X60" i="9"/>
  <c r="X59" i="9"/>
  <c r="N59" i="9" s="1"/>
  <c r="X58" i="9"/>
  <c r="N58" i="9" s="1"/>
  <c r="X57" i="9"/>
  <c r="N57" i="9" s="1"/>
  <c r="X56" i="9"/>
  <c r="X55" i="9"/>
  <c r="N55" i="9" s="1"/>
  <c r="X54" i="9"/>
  <c r="X53" i="9"/>
  <c r="X52" i="9"/>
  <c r="X51" i="9"/>
  <c r="X50" i="9"/>
  <c r="N50" i="9" s="1"/>
  <c r="X49" i="9"/>
  <c r="N49" i="9" s="1"/>
  <c r="X48" i="9"/>
  <c r="N48" i="9" s="1"/>
  <c r="X47" i="9"/>
  <c r="N47" i="9" s="1"/>
  <c r="X46" i="9"/>
  <c r="X45" i="9"/>
  <c r="N45" i="9" s="1"/>
  <c r="X44" i="9"/>
  <c r="X43" i="9"/>
  <c r="X42" i="9"/>
  <c r="X41" i="9"/>
  <c r="X40" i="9"/>
  <c r="X39" i="9"/>
  <c r="X38" i="9"/>
  <c r="X37" i="9"/>
  <c r="X36" i="9"/>
  <c r="X35" i="9"/>
  <c r="X34" i="9"/>
  <c r="X33" i="9"/>
  <c r="X32" i="9"/>
  <c r="X31" i="9"/>
  <c r="X30" i="9"/>
  <c r="X29" i="9"/>
  <c r="X28" i="9"/>
  <c r="X27" i="9"/>
  <c r="X26" i="9"/>
  <c r="X25" i="9"/>
  <c r="X24" i="9"/>
  <c r="X23" i="9"/>
  <c r="X22" i="9"/>
  <c r="V111" i="9"/>
  <c r="M111" i="9" s="1"/>
  <c r="V110" i="9"/>
  <c r="M110" i="9" s="1"/>
  <c r="V109" i="9"/>
  <c r="M109" i="9" s="1"/>
  <c r="V108" i="9"/>
  <c r="M108" i="9" s="1"/>
  <c r="V107" i="9"/>
  <c r="M107" i="9" s="1"/>
  <c r="V106" i="9"/>
  <c r="M106" i="9" s="1"/>
  <c r="V105" i="9"/>
  <c r="M105" i="9" s="1"/>
  <c r="V104" i="9"/>
  <c r="M104" i="9" s="1"/>
  <c r="V103" i="9"/>
  <c r="M103" i="9" s="1"/>
  <c r="V102" i="9"/>
  <c r="M102" i="9" s="1"/>
  <c r="V101" i="9"/>
  <c r="M101" i="9" s="1"/>
  <c r="V100" i="9"/>
  <c r="M100" i="9" s="1"/>
  <c r="V99" i="9"/>
  <c r="M99" i="9" s="1"/>
  <c r="V98" i="9"/>
  <c r="M98" i="9" s="1"/>
  <c r="V97" i="9"/>
  <c r="M97" i="9" s="1"/>
  <c r="V96" i="9"/>
  <c r="M96" i="9" s="1"/>
  <c r="V95" i="9"/>
  <c r="M95" i="9" s="1"/>
  <c r="V94" i="9"/>
  <c r="M94" i="9" s="1"/>
  <c r="V93" i="9"/>
  <c r="M93" i="9" s="1"/>
  <c r="V92" i="9"/>
  <c r="M92" i="9" s="1"/>
  <c r="V91" i="9"/>
  <c r="M91" i="9" s="1"/>
  <c r="V90" i="9"/>
  <c r="M90" i="9" s="1"/>
  <c r="V89" i="9"/>
  <c r="M89" i="9" s="1"/>
  <c r="V88" i="9"/>
  <c r="M88" i="9" s="1"/>
  <c r="V87" i="9"/>
  <c r="M87" i="9" s="1"/>
  <c r="V86" i="9"/>
  <c r="M86" i="9" s="1"/>
  <c r="V85" i="9"/>
  <c r="M85" i="9" s="1"/>
  <c r="V84" i="9"/>
  <c r="M84" i="9" s="1"/>
  <c r="V83" i="9"/>
  <c r="M83" i="9" s="1"/>
  <c r="V82" i="9"/>
  <c r="M82" i="9" s="1"/>
  <c r="V81" i="9"/>
  <c r="M81" i="9" s="1"/>
  <c r="V80" i="9"/>
  <c r="M80" i="9" s="1"/>
  <c r="V79" i="9"/>
  <c r="M79" i="9" s="1"/>
  <c r="V78" i="9"/>
  <c r="M78" i="9" s="1"/>
  <c r="V77" i="9"/>
  <c r="M77" i="9" s="1"/>
  <c r="V76" i="9"/>
  <c r="M76" i="9" s="1"/>
  <c r="V75" i="9"/>
  <c r="M75" i="9" s="1"/>
  <c r="V74" i="9"/>
  <c r="M74" i="9" s="1"/>
  <c r="V73" i="9"/>
  <c r="M73" i="9" s="1"/>
  <c r="V72" i="9"/>
  <c r="M72" i="9" s="1"/>
  <c r="V71" i="9"/>
  <c r="M71" i="9" s="1"/>
  <c r="V70" i="9"/>
  <c r="M70" i="9" s="1"/>
  <c r="V69" i="9"/>
  <c r="M69" i="9" s="1"/>
  <c r="V68" i="9"/>
  <c r="M68" i="9" s="1"/>
  <c r="V67" i="9"/>
  <c r="M67" i="9" s="1"/>
  <c r="V66" i="9"/>
  <c r="M66" i="9" s="1"/>
  <c r="V65" i="9"/>
  <c r="M65" i="9" s="1"/>
  <c r="V64" i="9"/>
  <c r="M64" i="9" s="1"/>
  <c r="V63" i="9"/>
  <c r="M63" i="9" s="1"/>
  <c r="V62" i="9"/>
  <c r="M62" i="9" s="1"/>
  <c r="V61" i="9"/>
  <c r="M61" i="9" s="1"/>
  <c r="V60" i="9"/>
  <c r="M60" i="9" s="1"/>
  <c r="V59" i="9"/>
  <c r="M59" i="9" s="1"/>
  <c r="V58" i="9"/>
  <c r="M58" i="9" s="1"/>
  <c r="V57" i="9"/>
  <c r="M57" i="9" s="1"/>
  <c r="V56" i="9"/>
  <c r="M56" i="9" s="1"/>
  <c r="V55" i="9"/>
  <c r="M55" i="9" s="1"/>
  <c r="V54" i="9"/>
  <c r="M54" i="9" s="1"/>
  <c r="V53" i="9"/>
  <c r="M53" i="9" s="1"/>
  <c r="V52" i="9"/>
  <c r="M52" i="9" s="1"/>
  <c r="V51" i="9"/>
  <c r="M51" i="9" s="1"/>
  <c r="V50" i="9"/>
  <c r="M50" i="9" s="1"/>
  <c r="V49" i="9"/>
  <c r="M49" i="9" s="1"/>
  <c r="V48" i="9"/>
  <c r="M48" i="9" s="1"/>
  <c r="V47" i="9"/>
  <c r="M47" i="9" s="1"/>
  <c r="V46" i="9"/>
  <c r="M46" i="9" s="1"/>
  <c r="V45" i="9"/>
  <c r="M45" i="9" s="1"/>
  <c r="V44" i="9"/>
  <c r="M44" i="9" s="1"/>
  <c r="V43" i="9"/>
  <c r="M43" i="9" s="1"/>
  <c r="V42" i="9"/>
  <c r="M42" i="9" s="1"/>
  <c r="V41" i="9"/>
  <c r="M41" i="9" s="1"/>
  <c r="V40" i="9"/>
  <c r="M40" i="9" s="1"/>
  <c r="V39" i="9"/>
  <c r="M39" i="9" s="1"/>
  <c r="V38" i="9"/>
  <c r="M38" i="9" s="1"/>
  <c r="V37" i="9"/>
  <c r="M37" i="9" s="1"/>
  <c r="V36" i="9"/>
  <c r="M36" i="9" s="1"/>
  <c r="V35" i="9"/>
  <c r="M35" i="9" s="1"/>
  <c r="V34" i="9"/>
  <c r="M34" i="9" s="1"/>
  <c r="V33" i="9"/>
  <c r="M33" i="9" s="1"/>
  <c r="V32" i="9"/>
  <c r="M32" i="9" s="1"/>
  <c r="V31" i="9"/>
  <c r="M31" i="9" s="1"/>
  <c r="V30" i="9"/>
  <c r="M30" i="9" s="1"/>
  <c r="V29" i="9"/>
  <c r="M29" i="9" s="1"/>
  <c r="V28" i="9"/>
  <c r="M28" i="9" s="1"/>
  <c r="V27" i="9"/>
  <c r="M27" i="9" s="1"/>
  <c r="V26" i="9"/>
  <c r="M26" i="9" s="1"/>
  <c r="V25" i="9"/>
  <c r="M25" i="9" s="1"/>
  <c r="V24" i="9"/>
  <c r="M24" i="9" s="1"/>
  <c r="V23" i="9"/>
  <c r="M23" i="9" s="1"/>
  <c r="V22" i="9"/>
  <c r="M22" i="9" s="1"/>
  <c r="N111" i="9"/>
  <c r="I111" i="9"/>
  <c r="Y111" i="9" s="1"/>
  <c r="I110" i="9"/>
  <c r="Y110" i="9" s="1"/>
  <c r="I109" i="9"/>
  <c r="Y109" i="9" s="1"/>
  <c r="I108" i="9"/>
  <c r="Y108" i="9" s="1"/>
  <c r="I107" i="9"/>
  <c r="Y107" i="9" s="1"/>
  <c r="I106" i="9"/>
  <c r="Y106" i="9" s="1"/>
  <c r="I105" i="9"/>
  <c r="Y105" i="9" s="1"/>
  <c r="I104" i="9"/>
  <c r="Y104" i="9" s="1"/>
  <c r="N103" i="9"/>
  <c r="I103" i="9"/>
  <c r="Y103" i="9" s="1"/>
  <c r="I102" i="9"/>
  <c r="Y102" i="9" s="1"/>
  <c r="I101" i="9"/>
  <c r="Y101" i="9" s="1"/>
  <c r="I100" i="9"/>
  <c r="Y100" i="9" s="1"/>
  <c r="I99" i="9"/>
  <c r="Y99" i="9" s="1"/>
  <c r="I98" i="9"/>
  <c r="Y98" i="9" s="1"/>
  <c r="I97" i="9"/>
  <c r="Y97" i="9" s="1"/>
  <c r="I96" i="9"/>
  <c r="Y96" i="9" s="1"/>
  <c r="N95" i="9"/>
  <c r="I95" i="9"/>
  <c r="Y95" i="9" s="1"/>
  <c r="I94" i="9"/>
  <c r="Y94" i="9" s="1"/>
  <c r="I93" i="9"/>
  <c r="Y93" i="9" s="1"/>
  <c r="I92" i="9"/>
  <c r="Y92" i="9" s="1"/>
  <c r="N91" i="9"/>
  <c r="I91" i="9"/>
  <c r="Y91" i="9" s="1"/>
  <c r="I90" i="9"/>
  <c r="Y90" i="9" s="1"/>
  <c r="I89" i="9"/>
  <c r="Y89" i="9" s="1"/>
  <c r="I88" i="9"/>
  <c r="Y88" i="9" s="1"/>
  <c r="I87" i="9"/>
  <c r="Y87" i="9" s="1"/>
  <c r="I86" i="9"/>
  <c r="Y86" i="9" s="1"/>
  <c r="N85" i="9"/>
  <c r="I85" i="9"/>
  <c r="Y85" i="9" s="1"/>
  <c r="I84" i="9"/>
  <c r="Y84" i="9" s="1"/>
  <c r="N83" i="9"/>
  <c r="I83" i="9"/>
  <c r="Y83" i="9" s="1"/>
  <c r="I82" i="9"/>
  <c r="Y82" i="9" s="1"/>
  <c r="I81" i="9"/>
  <c r="Y81" i="9" s="1"/>
  <c r="I80" i="9"/>
  <c r="Y80" i="9" s="1"/>
  <c r="I79" i="9"/>
  <c r="Y79" i="9" s="1"/>
  <c r="P79" i="9" s="1"/>
  <c r="N78" i="9"/>
  <c r="I78" i="9"/>
  <c r="Y78" i="9" s="1"/>
  <c r="P78" i="9" s="1"/>
  <c r="N77" i="9"/>
  <c r="I77" i="9"/>
  <c r="Y77" i="9" s="1"/>
  <c r="P77" i="9" s="1"/>
  <c r="I76" i="9"/>
  <c r="Y76" i="9" s="1"/>
  <c r="P76" i="9" s="1"/>
  <c r="I75" i="9"/>
  <c r="Y75" i="9" s="1"/>
  <c r="I74" i="9"/>
  <c r="Y74" i="9" s="1"/>
  <c r="I73" i="9"/>
  <c r="Y73" i="9" s="1"/>
  <c r="P73" i="9" s="1"/>
  <c r="I72" i="9"/>
  <c r="Y72" i="9" s="1"/>
  <c r="I71" i="9"/>
  <c r="Y71" i="9" s="1"/>
  <c r="P71" i="9" s="1"/>
  <c r="I70" i="9"/>
  <c r="Y70" i="9" s="1"/>
  <c r="P70" i="9" s="1"/>
  <c r="N69" i="9"/>
  <c r="I69" i="9"/>
  <c r="Y69" i="9" s="1"/>
  <c r="P69" i="9" s="1"/>
  <c r="N68" i="9"/>
  <c r="I68" i="9"/>
  <c r="Y68" i="9" s="1"/>
  <c r="P68" i="9" s="1"/>
  <c r="N67" i="9"/>
  <c r="I67" i="9"/>
  <c r="Y67" i="9" s="1"/>
  <c r="P67" i="9" s="1"/>
  <c r="I66" i="9"/>
  <c r="Y66" i="9" s="1"/>
  <c r="P66" i="9" s="1"/>
  <c r="I65" i="9"/>
  <c r="Y65" i="9" s="1"/>
  <c r="P65" i="9" s="1"/>
  <c r="I64" i="9"/>
  <c r="Y64" i="9" s="1"/>
  <c r="I63" i="9"/>
  <c r="Y63" i="9" s="1"/>
  <c r="P63" i="9" s="1"/>
  <c r="I62" i="9"/>
  <c r="Y62" i="9" s="1"/>
  <c r="P62" i="9" s="1"/>
  <c r="I61" i="9"/>
  <c r="Y61" i="9" s="1"/>
  <c r="P61" i="9" s="1"/>
  <c r="I60" i="9"/>
  <c r="Y60" i="9" s="1"/>
  <c r="P60" i="9" s="1"/>
  <c r="I59" i="9"/>
  <c r="Y59" i="9" s="1"/>
  <c r="P59" i="9" s="1"/>
  <c r="I58" i="9"/>
  <c r="Y58" i="9" s="1"/>
  <c r="P58" i="9" s="1"/>
  <c r="I57" i="9"/>
  <c r="Y57" i="9" s="1"/>
  <c r="P57" i="9" s="1"/>
  <c r="I56" i="9"/>
  <c r="Y56" i="9" s="1"/>
  <c r="I55" i="9"/>
  <c r="Y55" i="9" s="1"/>
  <c r="P55" i="9" s="1"/>
  <c r="I54" i="9"/>
  <c r="Y54" i="9" s="1"/>
  <c r="P54" i="9" s="1"/>
  <c r="I53" i="9"/>
  <c r="Y53" i="9" s="1"/>
  <c r="P53" i="9" s="1"/>
  <c r="I52" i="9"/>
  <c r="Y52" i="9" s="1"/>
  <c r="P52" i="9" s="1"/>
  <c r="N51" i="9"/>
  <c r="I51" i="9"/>
  <c r="Y51" i="9" s="1"/>
  <c r="P51" i="9" s="1"/>
  <c r="I50" i="9"/>
  <c r="Y50" i="9" s="1"/>
  <c r="P50" i="9" s="1"/>
  <c r="I49" i="9"/>
  <c r="Y49" i="9" s="1"/>
  <c r="I48" i="9"/>
  <c r="Y48" i="9" s="1"/>
  <c r="I47" i="9"/>
  <c r="Y47" i="9" s="1"/>
  <c r="P47" i="9" s="1"/>
  <c r="I46" i="9"/>
  <c r="Y46" i="9" s="1"/>
  <c r="P46" i="9" s="1"/>
  <c r="I45" i="9"/>
  <c r="Y45" i="9" s="1"/>
  <c r="P45" i="9" s="1"/>
  <c r="I44" i="9"/>
  <c r="Y44" i="9" s="1"/>
  <c r="I43" i="9"/>
  <c r="Y43" i="9" s="1"/>
  <c r="I42" i="9"/>
  <c r="Y42" i="9" s="1"/>
  <c r="I41" i="9"/>
  <c r="Y41" i="9" s="1"/>
  <c r="I40" i="9"/>
  <c r="Y40" i="9" s="1"/>
  <c r="I39" i="9"/>
  <c r="Y39" i="9" s="1"/>
  <c r="I38" i="9"/>
  <c r="Y38" i="9" s="1"/>
  <c r="I37" i="9"/>
  <c r="Y37" i="9" s="1"/>
  <c r="I36" i="9"/>
  <c r="Y36" i="9" s="1"/>
  <c r="I35" i="9"/>
  <c r="Y35" i="9" s="1"/>
  <c r="I34" i="9"/>
  <c r="Y34" i="9" s="1"/>
  <c r="I33" i="9"/>
  <c r="Y33" i="9" s="1"/>
  <c r="I32" i="9"/>
  <c r="Y32" i="9" s="1"/>
  <c r="I31" i="9"/>
  <c r="Y31" i="9" s="1"/>
  <c r="I30" i="9"/>
  <c r="Y30" i="9" s="1"/>
  <c r="I29" i="9"/>
  <c r="Y29" i="9" s="1"/>
  <c r="I28" i="9"/>
  <c r="Y28" i="9" s="1"/>
  <c r="I27" i="9"/>
  <c r="Y27" i="9" s="1"/>
  <c r="I26" i="9"/>
  <c r="Y26" i="9" s="1"/>
  <c r="I25" i="9"/>
  <c r="Y25" i="9" s="1"/>
  <c r="I24" i="9"/>
  <c r="Y24" i="9" s="1"/>
  <c r="Y23" i="9"/>
  <c r="I22" i="9"/>
  <c r="Y22" i="9" s="1"/>
  <c r="P74" i="9" l="1"/>
  <c r="Q74" i="9" s="1"/>
  <c r="S74" i="9" s="1"/>
  <c r="P75" i="9"/>
  <c r="Q75" i="9" s="1"/>
  <c r="S75" i="9" s="1"/>
  <c r="N81" i="9"/>
  <c r="P81" i="9"/>
  <c r="Q81" i="9" s="1"/>
  <c r="S81" i="9" s="1"/>
  <c r="P89" i="9"/>
  <c r="Q89" i="9" s="1"/>
  <c r="S89" i="9" s="1"/>
  <c r="P97" i="9"/>
  <c r="Q97" i="9" s="1"/>
  <c r="S97" i="9" s="1"/>
  <c r="P105" i="9"/>
  <c r="Q105" i="9" s="1"/>
  <c r="S105" i="9" s="1"/>
  <c r="P82" i="9"/>
  <c r="Q82" i="9" s="1"/>
  <c r="S82" i="9" s="1"/>
  <c r="P90" i="9"/>
  <c r="Q90" i="9" s="1"/>
  <c r="S90" i="9" s="1"/>
  <c r="N98" i="9"/>
  <c r="P98" i="9"/>
  <c r="Q98" i="9" s="1"/>
  <c r="S98" i="9" s="1"/>
  <c r="P106" i="9"/>
  <c r="Q106" i="9" s="1"/>
  <c r="S106" i="9" s="1"/>
  <c r="P83" i="9"/>
  <c r="Q83" i="9" s="1"/>
  <c r="S83" i="9" s="1"/>
  <c r="P91" i="9"/>
  <c r="Q91" i="9" s="1"/>
  <c r="S91" i="9" s="1"/>
  <c r="N99" i="9"/>
  <c r="P99" i="9"/>
  <c r="Q99" i="9" s="1"/>
  <c r="S99" i="9" s="1"/>
  <c r="P107" i="9"/>
  <c r="Q107" i="9" s="1"/>
  <c r="S107" i="9" s="1"/>
  <c r="P84" i="9"/>
  <c r="Q84" i="9" s="1"/>
  <c r="S84" i="9" s="1"/>
  <c r="P92" i="9"/>
  <c r="Q92" i="9" s="1"/>
  <c r="S92" i="9" s="1"/>
  <c r="P100" i="9"/>
  <c r="Q100" i="9" s="1"/>
  <c r="S100" i="9" s="1"/>
  <c r="P108" i="9"/>
  <c r="Q108" i="9" s="1"/>
  <c r="S108" i="9" s="1"/>
  <c r="P80" i="9"/>
  <c r="Q80" i="9" s="1"/>
  <c r="S80" i="9" s="1"/>
  <c r="P85" i="9"/>
  <c r="Q85" i="9" s="1"/>
  <c r="S85" i="9" s="1"/>
  <c r="P93" i="9"/>
  <c r="Q93" i="9" s="1"/>
  <c r="S93" i="9" s="1"/>
  <c r="P101" i="9"/>
  <c r="Q101" i="9" s="1"/>
  <c r="S101" i="9" s="1"/>
  <c r="P109" i="9"/>
  <c r="Q109" i="9" s="1"/>
  <c r="S109" i="9" s="1"/>
  <c r="P48" i="9"/>
  <c r="Q48" i="9" s="1"/>
  <c r="S48" i="9" s="1"/>
  <c r="P86" i="9"/>
  <c r="Q86" i="9" s="1"/>
  <c r="S86" i="9" s="1"/>
  <c r="P94" i="9"/>
  <c r="Q94" i="9" s="1"/>
  <c r="S94" i="9" s="1"/>
  <c r="P102" i="9"/>
  <c r="Q102" i="9" s="1"/>
  <c r="S102" i="9" s="1"/>
  <c r="P110" i="9"/>
  <c r="Q110" i="9" s="1"/>
  <c r="S110" i="9" s="1"/>
  <c r="P72" i="9"/>
  <c r="Q72" i="9" s="1"/>
  <c r="S72" i="9" s="1"/>
  <c r="P49" i="9"/>
  <c r="Q49" i="9" s="1"/>
  <c r="S49" i="9" s="1"/>
  <c r="P56" i="9"/>
  <c r="Q56" i="9" s="1"/>
  <c r="S56" i="9" s="1"/>
  <c r="P64" i="9"/>
  <c r="Q64" i="9" s="1"/>
  <c r="S64" i="9" s="1"/>
  <c r="N87" i="9"/>
  <c r="P87" i="9"/>
  <c r="Q87" i="9" s="1"/>
  <c r="S87" i="9" s="1"/>
  <c r="P95" i="9"/>
  <c r="Q95" i="9" s="1"/>
  <c r="S95" i="9" s="1"/>
  <c r="P103" i="9"/>
  <c r="Q103" i="9" s="1"/>
  <c r="S103" i="9" s="1"/>
  <c r="P111" i="9"/>
  <c r="Q111" i="9" s="1"/>
  <c r="S111" i="9" s="1"/>
  <c r="N32" i="9"/>
  <c r="P32" i="9"/>
  <c r="Q32" i="9" s="1"/>
  <c r="S32" i="9" s="1"/>
  <c r="N40" i="9"/>
  <c r="P40" i="9"/>
  <c r="Q40" i="9" s="1"/>
  <c r="S40" i="9" s="1"/>
  <c r="N33" i="9"/>
  <c r="P33" i="9"/>
  <c r="Q33" i="9" s="1"/>
  <c r="S33" i="9" s="1"/>
  <c r="N41" i="9"/>
  <c r="P41" i="9"/>
  <c r="Q41" i="9" s="1"/>
  <c r="S41" i="9" s="1"/>
  <c r="N42" i="9"/>
  <c r="P42" i="9"/>
  <c r="Q42" i="9" s="1"/>
  <c r="S42" i="9" s="1"/>
  <c r="N35" i="9"/>
  <c r="P35" i="9"/>
  <c r="Q35" i="9" s="1"/>
  <c r="S35" i="9" s="1"/>
  <c r="N43" i="9"/>
  <c r="P43" i="9"/>
  <c r="Q43" i="9" s="1"/>
  <c r="S43" i="9" s="1"/>
  <c r="N36" i="9"/>
  <c r="P36" i="9"/>
  <c r="Q36" i="9" s="1"/>
  <c r="S36" i="9" s="1"/>
  <c r="N44" i="9"/>
  <c r="P44" i="9"/>
  <c r="Q44" i="9" s="1"/>
  <c r="S44" i="9" s="1"/>
  <c r="N34" i="9"/>
  <c r="P34" i="9"/>
  <c r="Q34" i="9" s="1"/>
  <c r="S34" i="9" s="1"/>
  <c r="N37" i="9"/>
  <c r="P37" i="9"/>
  <c r="Q37" i="9" s="1"/>
  <c r="S37" i="9" s="1"/>
  <c r="N38" i="9"/>
  <c r="P38" i="9"/>
  <c r="Q38" i="9" s="1"/>
  <c r="S38" i="9" s="1"/>
  <c r="N39" i="9"/>
  <c r="P39" i="9"/>
  <c r="Q39" i="9" s="1"/>
  <c r="S39" i="9" s="1"/>
  <c r="N31" i="9"/>
  <c r="P31" i="9"/>
  <c r="Q31" i="9" s="1"/>
  <c r="S31" i="9" s="1"/>
  <c r="N25" i="9"/>
  <c r="P25" i="9"/>
  <c r="Q25" i="9" s="1"/>
  <c r="S25" i="9" s="1"/>
  <c r="N28" i="9"/>
  <c r="P28" i="9"/>
  <c r="Q28" i="9" s="1"/>
  <c r="S28" i="9" s="1"/>
  <c r="N26" i="9"/>
  <c r="P26" i="9"/>
  <c r="Q26" i="9" s="1"/>
  <c r="S26" i="9" s="1"/>
  <c r="N27" i="9"/>
  <c r="P27" i="9"/>
  <c r="Q27" i="9" s="1"/>
  <c r="S27" i="9" s="1"/>
  <c r="N29" i="9"/>
  <c r="P29" i="9"/>
  <c r="Q29" i="9" s="1"/>
  <c r="S29" i="9" s="1"/>
  <c r="N30" i="9"/>
  <c r="P30" i="9"/>
  <c r="Q30" i="9" s="1"/>
  <c r="S30" i="9" s="1"/>
  <c r="N24" i="9"/>
  <c r="P24" i="9"/>
  <c r="Q24" i="9" s="1"/>
  <c r="S24" i="9" s="1"/>
  <c r="N22" i="9"/>
  <c r="P22" i="9"/>
  <c r="Q22" i="9" s="1"/>
  <c r="S22" i="9" s="1"/>
  <c r="N23" i="9"/>
  <c r="P23" i="9"/>
  <c r="Q23" i="9" s="1"/>
  <c r="S23" i="9" s="1"/>
  <c r="N72" i="9"/>
  <c r="Q73" i="9"/>
  <c r="S73" i="9" s="1"/>
  <c r="N89" i="9"/>
  <c r="N97" i="9"/>
  <c r="N74" i="9"/>
  <c r="N82" i="9"/>
  <c r="N90" i="9"/>
  <c r="N106" i="9"/>
  <c r="N80" i="9"/>
  <c r="Q67" i="9"/>
  <c r="S67" i="9" s="1"/>
  <c r="N104" i="9"/>
  <c r="Q104" i="9"/>
  <c r="S104" i="9" s="1"/>
  <c r="Q52" i="9"/>
  <c r="S52" i="9" s="1"/>
  <c r="Q68" i="9"/>
  <c r="S68" i="9" s="1"/>
  <c r="Q76" i="9"/>
  <c r="S76" i="9" s="1"/>
  <c r="N84" i="9"/>
  <c r="N100" i="9"/>
  <c r="N88" i="9"/>
  <c r="Q88" i="9"/>
  <c r="S88" i="9" s="1"/>
  <c r="Q69" i="9"/>
  <c r="S69" i="9" s="1"/>
  <c r="Q77" i="9"/>
  <c r="S77" i="9" s="1"/>
  <c r="N93" i="9"/>
  <c r="N101" i="9"/>
  <c r="N70" i="9"/>
  <c r="Q70" i="9"/>
  <c r="S70" i="9" s="1"/>
  <c r="Q78" i="9"/>
  <c r="S78" i="9" s="1"/>
  <c r="N86" i="9"/>
  <c r="N94" i="9"/>
  <c r="N102" i="9"/>
  <c r="N110" i="9"/>
  <c r="N96" i="9"/>
  <c r="Q96" i="9"/>
  <c r="S96" i="9" s="1"/>
  <c r="Q71" i="9"/>
  <c r="S71" i="9" s="1"/>
  <c r="Q79" i="9"/>
  <c r="S79" i="9" s="1"/>
  <c r="Q65" i="9"/>
  <c r="S65" i="9" s="1"/>
  <c r="N66" i="9"/>
  <c r="Q66" i="9"/>
  <c r="S66" i="9" s="1"/>
  <c r="Q61" i="9"/>
  <c r="S61" i="9" s="1"/>
  <c r="Q63" i="9"/>
  <c r="S63" i="9" s="1"/>
  <c r="Q59" i="9"/>
  <c r="S59" i="9" s="1"/>
  <c r="Q53" i="9"/>
  <c r="S53" i="9" s="1"/>
  <c r="Q57" i="9"/>
  <c r="S57" i="9" s="1"/>
  <c r="Q58" i="9"/>
  <c r="S58" i="9" s="1"/>
  <c r="Q55" i="9"/>
  <c r="S55" i="9" s="1"/>
  <c r="N53" i="9"/>
  <c r="N52" i="9"/>
  <c r="N61" i="9"/>
  <c r="N54" i="9"/>
  <c r="Q54" i="9"/>
  <c r="S54" i="9" s="1"/>
  <c r="N62" i="9"/>
  <c r="Q62" i="9"/>
  <c r="S62" i="9" s="1"/>
  <c r="N60" i="9"/>
  <c r="Q60" i="9"/>
  <c r="S60" i="9" s="1"/>
  <c r="N56" i="9"/>
  <c r="N64" i="9"/>
  <c r="Q47" i="9"/>
  <c r="S47" i="9" s="1"/>
  <c r="Q51" i="9"/>
  <c r="S51" i="9" s="1"/>
  <c r="N46" i="9"/>
  <c r="Q46" i="9"/>
  <c r="S46" i="9" s="1"/>
  <c r="Q45" i="9"/>
  <c r="S45" i="9" s="1"/>
  <c r="Q50" i="9"/>
  <c r="S50" i="9" s="1"/>
  <c r="N76" i="9"/>
  <c r="N92" i="9"/>
  <c r="N105" i="9"/>
  <c r="N108" i="9"/>
  <c r="N109" i="9"/>
  <c r="V21" i="9"/>
  <c r="M21" i="9" s="1"/>
  <c r="V20" i="9"/>
  <c r="M20" i="9" s="1"/>
  <c r="V19" i="9"/>
  <c r="M19" i="9" s="1"/>
  <c r="V18" i="9"/>
  <c r="M18" i="9" s="1"/>
  <c r="V17" i="9"/>
  <c r="M17" i="9" s="1"/>
  <c r="V16" i="9"/>
  <c r="M16" i="9" s="1"/>
  <c r="V15" i="9"/>
  <c r="M15" i="9" s="1"/>
  <c r="V14" i="9"/>
  <c r="M14" i="9" s="1"/>
  <c r="V13" i="9"/>
  <c r="M13" i="9" s="1"/>
  <c r="M12" i="9" l="1"/>
  <c r="D4" i="1"/>
  <c r="D8" i="1"/>
  <c r="D11" i="1"/>
  <c r="D13" i="1"/>
  <c r="D14" i="1"/>
  <c r="D16" i="1"/>
  <c r="D17" i="1"/>
  <c r="D19" i="1"/>
  <c r="D20" i="1"/>
  <c r="D62" i="1"/>
  <c r="D63" i="1"/>
  <c r="D65" i="1"/>
  <c r="D66" i="1"/>
  <c r="D68" i="1"/>
  <c r="D69" i="1"/>
  <c r="D71" i="1"/>
  <c r="D72" i="1"/>
  <c r="D103" i="1"/>
  <c r="D104" i="1"/>
  <c r="D105" i="1"/>
  <c r="I13" i="9" l="1"/>
  <c r="Y13" i="9" s="1"/>
  <c r="I14" i="9"/>
  <c r="Y14" i="9" s="1"/>
  <c r="I15" i="9"/>
  <c r="Y15" i="9" s="1"/>
  <c r="I16" i="9"/>
  <c r="Y16" i="9" s="1"/>
  <c r="I17" i="9"/>
  <c r="Y17" i="9" s="1"/>
  <c r="I18" i="9"/>
  <c r="Y18" i="9" s="1"/>
  <c r="I19" i="9"/>
  <c r="Y19" i="9" s="1"/>
  <c r="I20" i="9"/>
  <c r="Y20" i="9" s="1"/>
  <c r="I21" i="9"/>
  <c r="Y21" i="9" s="1"/>
  <c r="I12" i="9"/>
  <c r="Y12" i="9" s="1"/>
  <c r="X13" i="9"/>
  <c r="X14" i="9"/>
  <c r="N14" i="9" s="1"/>
  <c r="X15" i="9"/>
  <c r="N15" i="9" s="1"/>
  <c r="X16" i="9"/>
  <c r="N16" i="9" s="1"/>
  <c r="X17" i="9"/>
  <c r="N17" i="9" s="1"/>
  <c r="X18" i="9"/>
  <c r="N18" i="9" s="1"/>
  <c r="X19" i="9"/>
  <c r="N19" i="9" s="1"/>
  <c r="X20" i="9"/>
  <c r="N20" i="9" s="1"/>
  <c r="X21" i="9"/>
  <c r="N21" i="9" s="1"/>
  <c r="X12" i="9"/>
  <c r="N12" i="9" s="1"/>
  <c r="P14" i="9" l="1"/>
  <c r="Q14" i="9" s="1"/>
  <c r="S14" i="9" s="1"/>
  <c r="P12" i="9"/>
  <c r="Q12" i="9" s="1"/>
  <c r="P19" i="9"/>
  <c r="Q19" i="9" s="1"/>
  <c r="S19" i="9" s="1"/>
  <c r="P18" i="9"/>
  <c r="Q18" i="9" s="1"/>
  <c r="S18" i="9" s="1"/>
  <c r="P20" i="9"/>
  <c r="Q20" i="9" s="1"/>
  <c r="S20" i="9" s="1"/>
  <c r="P17" i="9"/>
  <c r="Q17" i="9" s="1"/>
  <c r="S17" i="9" s="1"/>
  <c r="P16" i="9"/>
  <c r="Q16" i="9" s="1"/>
  <c r="S16" i="9" s="1"/>
  <c r="P15" i="9"/>
  <c r="Q15" i="9" s="1"/>
  <c r="S15" i="9" s="1"/>
  <c r="P21" i="9"/>
  <c r="Q21" i="9" s="1"/>
  <c r="S21" i="9" s="1"/>
  <c r="P13" i="9"/>
  <c r="Q13" i="9" s="1"/>
  <c r="S13" i="9" s="1"/>
  <c r="N13" i="9"/>
  <c r="I92" i="14"/>
  <c r="H92" i="14"/>
  <c r="F92" i="14"/>
  <c r="E92" i="14"/>
  <c r="I91" i="14"/>
  <c r="H91" i="14"/>
  <c r="F91" i="14"/>
  <c r="E91" i="14"/>
  <c r="I90" i="14"/>
  <c r="H90" i="14"/>
  <c r="F90" i="14"/>
  <c r="E90" i="14"/>
  <c r="I84" i="14"/>
  <c r="F84" i="14"/>
  <c r="I83" i="14"/>
  <c r="F83" i="14"/>
  <c r="I79" i="14"/>
  <c r="F79" i="14"/>
  <c r="I78" i="14"/>
  <c r="F78" i="14"/>
  <c r="I77" i="14"/>
  <c r="F77" i="14"/>
  <c r="H61" i="14"/>
  <c r="E61" i="14"/>
  <c r="H60" i="14"/>
  <c r="E60" i="14"/>
  <c r="H57" i="14"/>
  <c r="E57" i="14"/>
  <c r="H56" i="14"/>
  <c r="E56" i="14"/>
  <c r="I43" i="14"/>
  <c r="F43" i="14"/>
  <c r="I42" i="14"/>
  <c r="F42" i="14"/>
  <c r="H39" i="14"/>
  <c r="E39" i="14"/>
  <c r="H38" i="14"/>
  <c r="E38" i="14"/>
  <c r="H37" i="14"/>
  <c r="E37" i="14"/>
  <c r="H36" i="14"/>
  <c r="E36" i="14"/>
  <c r="H35" i="14"/>
  <c r="E35" i="14"/>
  <c r="H34" i="14"/>
  <c r="E34" i="14"/>
  <c r="H33" i="14"/>
  <c r="E33" i="14"/>
  <c r="H32" i="14"/>
  <c r="E32" i="14"/>
  <c r="H31" i="14"/>
  <c r="E31" i="14"/>
  <c r="H30" i="14"/>
  <c r="E30" i="14"/>
  <c r="H29" i="14"/>
  <c r="E29" i="14"/>
  <c r="H28" i="14"/>
  <c r="E28" i="14"/>
  <c r="H27" i="14"/>
  <c r="E27" i="14"/>
  <c r="H26" i="14"/>
  <c r="E26" i="14"/>
  <c r="H25" i="14"/>
  <c r="E25" i="14"/>
  <c r="H24" i="14"/>
  <c r="E24" i="14"/>
  <c r="H23" i="14"/>
  <c r="E23" i="14"/>
  <c r="H22" i="14"/>
  <c r="E22" i="14"/>
  <c r="H21" i="14"/>
  <c r="E21" i="14"/>
  <c r="H20" i="14"/>
  <c r="E20" i="14"/>
  <c r="Q4" i="9" l="1"/>
  <c r="S12" i="9"/>
</calcChain>
</file>

<file path=xl/sharedStrings.xml><?xml version="1.0" encoding="utf-8"?>
<sst xmlns="http://schemas.openxmlformats.org/spreadsheetml/2006/main" count="1486" uniqueCount="733">
  <si>
    <t>ProcedureCode</t>
  </si>
  <si>
    <t>W5690</t>
  </si>
  <si>
    <t>W5692</t>
  </si>
  <si>
    <t>W5694</t>
  </si>
  <si>
    <t>W5700</t>
  </si>
  <si>
    <t>W5702</t>
  </si>
  <si>
    <t>W5704</t>
  </si>
  <si>
    <t>W5710</t>
  </si>
  <si>
    <t>W5712</t>
  </si>
  <si>
    <t>W5714</t>
  </si>
  <si>
    <t>W5730</t>
  </si>
  <si>
    <t>W5732</t>
  </si>
  <si>
    <t>W5734</t>
  </si>
  <si>
    <t>W5689</t>
  </si>
  <si>
    <t>W5688</t>
  </si>
  <si>
    <t>W5687</t>
  </si>
  <si>
    <t>W5882</t>
  </si>
  <si>
    <t>W5883</t>
  </si>
  <si>
    <t>W5880</t>
  </si>
  <si>
    <t>W5881</t>
  </si>
  <si>
    <t>W5884</t>
  </si>
  <si>
    <t>W5885</t>
  </si>
  <si>
    <t>W5670</t>
  </si>
  <si>
    <t>W5672</t>
  </si>
  <si>
    <t>W5674</t>
  </si>
  <si>
    <t>W5676</t>
  </si>
  <si>
    <t>W5654</t>
  </si>
  <si>
    <t>W5656</t>
  </si>
  <si>
    <t>W5640</t>
  </si>
  <si>
    <t>W5645</t>
  </si>
  <si>
    <t>W5647</t>
  </si>
  <si>
    <t>W5649</t>
  </si>
  <si>
    <t>W5664</t>
  </si>
  <si>
    <t>W5658</t>
  </si>
  <si>
    <t>W5660</t>
  </si>
  <si>
    <t>W5668</t>
  </si>
  <si>
    <t>W5740</t>
  </si>
  <si>
    <t>W5742</t>
  </si>
  <si>
    <t>W5744</t>
  </si>
  <si>
    <t>W5750</t>
  </si>
  <si>
    <t>W5752</t>
  </si>
  <si>
    <t>W5754</t>
  </si>
  <si>
    <t>W5760</t>
  </si>
  <si>
    <t>W5762</t>
  </si>
  <si>
    <t>W5764</t>
  </si>
  <si>
    <t>W5770</t>
  </si>
  <si>
    <t>W5772</t>
  </si>
  <si>
    <t>W5774</t>
  </si>
  <si>
    <t>W5630</t>
  </si>
  <si>
    <t>W5632</t>
  </si>
  <si>
    <t>W5634</t>
  </si>
  <si>
    <t>W5804</t>
  </si>
  <si>
    <t>W5816</t>
  </si>
  <si>
    <t>W5802</t>
  </si>
  <si>
    <t>W5808</t>
  </si>
  <si>
    <t>W5780</t>
  </si>
  <si>
    <t>W5782</t>
  </si>
  <si>
    <t>W5784</t>
  </si>
  <si>
    <t>W5810</t>
  </si>
  <si>
    <t>W5812</t>
  </si>
  <si>
    <t>W5814</t>
  </si>
  <si>
    <t>W2142</t>
  </si>
  <si>
    <t>W2143</t>
  </si>
  <si>
    <t>W2144</t>
  </si>
  <si>
    <t>W5820</t>
  </si>
  <si>
    <t>W5877</t>
  </si>
  <si>
    <t>W5850</t>
  </si>
  <si>
    <t>W5852</t>
  </si>
  <si>
    <t>W5854</t>
  </si>
  <si>
    <t>W5840</t>
  </si>
  <si>
    <t>W5841</t>
  </si>
  <si>
    <t>W5842</t>
  </si>
  <si>
    <t>W5830</t>
  </si>
  <si>
    <t>W5832</t>
  </si>
  <si>
    <t>W5834</t>
  </si>
  <si>
    <t>W5611</t>
  </si>
  <si>
    <t>W5892</t>
  </si>
  <si>
    <t>W5893</t>
  </si>
  <si>
    <t>W5860</t>
  </si>
  <si>
    <t>W5862</t>
  </si>
  <si>
    <t>W5864</t>
  </si>
  <si>
    <t>W5856</t>
  </si>
  <si>
    <t>W5871</t>
  </si>
  <si>
    <t>W5873</t>
  </si>
  <si>
    <t>W5875</t>
  </si>
  <si>
    <t>Assistive Technology and ServicesCP</t>
  </si>
  <si>
    <t>Assistive Technology and ServicesCS</t>
  </si>
  <si>
    <t>Assistive Technology and ServicesFS</t>
  </si>
  <si>
    <t>BSS - Behavioral AssessmentCP</t>
  </si>
  <si>
    <t>BSS - Behavioral AssessmentCS</t>
  </si>
  <si>
    <t>BSS - Behavioral AssessmentFS</t>
  </si>
  <si>
    <t>BSS - Behavioral ConsultationCP</t>
  </si>
  <si>
    <t>BSS - Behavioral ConsultationCS</t>
  </si>
  <si>
    <t>BSS - Behavioral ConsultationFS</t>
  </si>
  <si>
    <t>BSS - Behavioral PlanCP</t>
  </si>
  <si>
    <t>BSS - Behavioral PlanCS</t>
  </si>
  <si>
    <t>BSS - Behavioral PlanFS</t>
  </si>
  <si>
    <t>BSS - Brief Support ImplementationCP</t>
  </si>
  <si>
    <t>BSS - Brief Support ImplementationCS</t>
  </si>
  <si>
    <t>BSS - Brief Support ImplementationFS</t>
  </si>
  <si>
    <t>Camp - Non-Respite (State Only Funded)CP</t>
  </si>
  <si>
    <t>Dedicated Hours Community Living - Enhanced Supports (1:1)CP</t>
  </si>
  <si>
    <t>Dedicated Hours Community Living - Enhanced Supports (2:1)CP</t>
  </si>
  <si>
    <t>Dedicated Hours for Community Living - Group Home (1:1)CP</t>
  </si>
  <si>
    <t>Dedicated Hours for Community Living - Group Home (2:1)CP</t>
  </si>
  <si>
    <t>Dedicated Hours for Supported Living (1:1)CP</t>
  </si>
  <si>
    <t>Dedicated Hours for Supported Living (2:1)CP</t>
  </si>
  <si>
    <t>Employment Services - Discovery Milestone 1CP</t>
  </si>
  <si>
    <t>Employment Services - Discovery Milestone 1CS</t>
  </si>
  <si>
    <t>Employment Services - Discovery Milestone 2CP</t>
  </si>
  <si>
    <t>Employment Services - Discovery Milestone 2CS</t>
  </si>
  <si>
    <t>Employment Services - Discovery Milestone 3CP</t>
  </si>
  <si>
    <t>Employment Services - Discovery Milestone 3CS</t>
  </si>
  <si>
    <t>Employment Services - Job DevelopmentCP</t>
  </si>
  <si>
    <t>Employment Services - Job DevelopmentCS</t>
  </si>
  <si>
    <t>Environmental AssessmentCP</t>
  </si>
  <si>
    <t>Environmental AssessmentCS</t>
  </si>
  <si>
    <t>Environmental AssessmentFS</t>
  </si>
  <si>
    <t>Environmental ModificationCP</t>
  </si>
  <si>
    <t>Environmental ModificationCS</t>
  </si>
  <si>
    <t>Environmental ModificationFS</t>
  </si>
  <si>
    <t>Family and Peer Mentoring SupportsCP</t>
  </si>
  <si>
    <t>Family and Peer Mentoring SupportsCS</t>
  </si>
  <si>
    <t>Family and Peer Mentoring SupportsFS</t>
  </si>
  <si>
    <t>Family Caregiver Training and EmpowermentCP</t>
  </si>
  <si>
    <t>Family Caregiver Training and EmpowermentCS</t>
  </si>
  <si>
    <t>Family Caregiver Training and EmpowermentFS</t>
  </si>
  <si>
    <t>Housing Support ServicesCP</t>
  </si>
  <si>
    <t>Housing Support ServicesCS</t>
  </si>
  <si>
    <t>Housing Support ServicesFS</t>
  </si>
  <si>
    <t>Nursing - Skilled Nursing Services (State Only Funded)CP</t>
  </si>
  <si>
    <t>Other (State Only Funded)CP</t>
  </si>
  <si>
    <t>Participant Ed, Training, and AdvocacyCP</t>
  </si>
  <si>
    <t>Participant Ed, Training, and AdvocacyCS</t>
  </si>
  <si>
    <t>Participant Ed, Training, and AdvocacyFS</t>
  </si>
  <si>
    <t>Personal SupportsCP</t>
  </si>
  <si>
    <t>Personal SupportsCS</t>
  </si>
  <si>
    <t>Personal SupportsFS</t>
  </si>
  <si>
    <t>Remote Support ServicesCP</t>
  </si>
  <si>
    <t>Rent - Individual Support (State Only Funded)CP</t>
  </si>
  <si>
    <t>Shared Living - Level 1CP</t>
  </si>
  <si>
    <t>Shared Living - Level 2CP</t>
  </si>
  <si>
    <t>Shared Living - Level 3CP</t>
  </si>
  <si>
    <t>Support BrokerCP</t>
  </si>
  <si>
    <t>Support BrokerCS</t>
  </si>
  <si>
    <t>Support BrokerFS</t>
  </si>
  <si>
    <t>Transition ServicesCP</t>
  </si>
  <si>
    <t>TransportationCP</t>
  </si>
  <si>
    <t>TransportationCS</t>
  </si>
  <si>
    <t>TransportationFS</t>
  </si>
  <si>
    <t>Vehicle ModificationCP</t>
  </si>
  <si>
    <t>Vehicle ModificationCS</t>
  </si>
  <si>
    <t>Vehicle ModificationFS</t>
  </si>
  <si>
    <t>Service Name w/ Waiver Program</t>
  </si>
  <si>
    <t>Service</t>
  </si>
  <si>
    <t>W5707</t>
  </si>
  <si>
    <t>W5738</t>
  </si>
  <si>
    <t>W5736</t>
  </si>
  <si>
    <t>Unit</t>
  </si>
  <si>
    <t>UPL</t>
  </si>
  <si>
    <t>Milestone</t>
  </si>
  <si>
    <t>Quarter Hour</t>
  </si>
  <si>
    <t>Hour</t>
  </si>
  <si>
    <t>Day</t>
  </si>
  <si>
    <t>Month</t>
  </si>
  <si>
    <t>*These are draft rates subject to change.</t>
  </si>
  <si>
    <t>Nursing - Nurse Case Management and DelegationFS</t>
  </si>
  <si>
    <t>W5799</t>
  </si>
  <si>
    <t>Live In Caregiver SupportsCP</t>
  </si>
  <si>
    <t>LTSS RATE CHART*</t>
  </si>
  <si>
    <t>Version 12/1/19</t>
  </si>
  <si>
    <t>COVID 19 Retainer and Quarantine Rates</t>
  </si>
  <si>
    <t>Standard/Quarantine/Retainer</t>
  </si>
  <si>
    <t>Units</t>
  </si>
  <si>
    <t>Rate</t>
  </si>
  <si>
    <t>Total</t>
  </si>
  <si>
    <t>Waiver</t>
  </si>
  <si>
    <t>Procedure Code</t>
  </si>
  <si>
    <t>Premium</t>
  </si>
  <si>
    <t>Baltimore County</t>
  </si>
  <si>
    <t>Baltimore City</t>
  </si>
  <si>
    <t>County</t>
  </si>
  <si>
    <t>County Type</t>
  </si>
  <si>
    <t>Ref</t>
  </si>
  <si>
    <t>Waiver Type</t>
  </si>
  <si>
    <t>Services</t>
  </si>
  <si>
    <t>Employment Services - Discovery Milestone 1</t>
  </si>
  <si>
    <t>Employment Services - Discovery Milestone 2</t>
  </si>
  <si>
    <t>Employment Services - Discovery Milestone 3</t>
  </si>
  <si>
    <t>Personal Supports</t>
  </si>
  <si>
    <t>Nursing - Nurse Consultation (only Self-Directed)CP</t>
  </si>
  <si>
    <t>Nursing - Nurse Consultation (only Self-Directed)CS</t>
  </si>
  <si>
    <t>CP</t>
  </si>
  <si>
    <t>FS</t>
  </si>
  <si>
    <t>CS</t>
  </si>
  <si>
    <t>No Proc Code</t>
  </si>
  <si>
    <t>Standard</t>
  </si>
  <si>
    <t>Retainer</t>
  </si>
  <si>
    <t xml:space="preserve">Type </t>
  </si>
  <si>
    <t>Rate Type</t>
  </si>
  <si>
    <t>Non-Premium</t>
  </si>
  <si>
    <t>Standard Non-Premium Rate</t>
  </si>
  <si>
    <t>Retainer Non-Premium Rate</t>
  </si>
  <si>
    <t>Service + Waiver</t>
  </si>
  <si>
    <t>Standard Premium Rate</t>
  </si>
  <si>
    <t>Retainer Premium Rate</t>
  </si>
  <si>
    <t>Provider #</t>
  </si>
  <si>
    <t xml:space="preserve"> </t>
  </si>
  <si>
    <t>PCA BY WAIVER TYPE</t>
  </si>
  <si>
    <t>SERVICE</t>
  </si>
  <si>
    <t>NA</t>
  </si>
  <si>
    <t>Career Exploration Facility Based</t>
  </si>
  <si>
    <t>Career Exploration Large Group</t>
  </si>
  <si>
    <t>Career Exploration Small Group</t>
  </si>
  <si>
    <t>Community Development Services 1:1 Staffing</t>
  </si>
  <si>
    <t>Community Development Services 2:1 Staffing</t>
  </si>
  <si>
    <t>Community Development Services - Group 2-4</t>
  </si>
  <si>
    <t>Community Development Services - Group 1-4</t>
  </si>
  <si>
    <t>Day Habilitation 1:1 Staffing</t>
  </si>
  <si>
    <t>Day Habilitation 2:1 Staffing</t>
  </si>
  <si>
    <t>Day Habilitation Large Group</t>
  </si>
  <si>
    <t>Day Habilitation Small Group</t>
  </si>
  <si>
    <t>Employment Services - Coworker Employment Support</t>
  </si>
  <si>
    <t>Employment Services - Customized Self Employment</t>
  </si>
  <si>
    <t>Employment Services Follow Along Supports</t>
  </si>
  <si>
    <t>Employment Services Ongoing Job Supports</t>
  </si>
  <si>
    <t>Nursing Health Case Management &amp; Delegation</t>
  </si>
  <si>
    <t>Personal Supports Enhanced</t>
  </si>
  <si>
    <t>Respite Care (Camp)</t>
  </si>
  <si>
    <t>Respite Care Day</t>
  </si>
  <si>
    <t>Respite Care Hour</t>
  </si>
  <si>
    <t>Note to User: Only Update the Shaded Cells</t>
  </si>
  <si>
    <t>P309</t>
  </si>
  <si>
    <t>P324</t>
  </si>
  <si>
    <t>P332</t>
  </si>
  <si>
    <t>P306</t>
  </si>
  <si>
    <t>P321</t>
  </si>
  <si>
    <t>P303</t>
  </si>
  <si>
    <t>P320</t>
  </si>
  <si>
    <t>P307</t>
  </si>
  <si>
    <t>P322</t>
  </si>
  <si>
    <t>P330</t>
  </si>
  <si>
    <t>P311</t>
  </si>
  <si>
    <t>P326</t>
  </si>
  <si>
    <t>P334</t>
  </si>
  <si>
    <t xml:space="preserve">Community Pathways </t>
  </si>
  <si>
    <t xml:space="preserve">Community Supports </t>
  </si>
  <si>
    <t xml:space="preserve">Family Supports </t>
  </si>
  <si>
    <t>Isolate Non-Premium Rate</t>
  </si>
  <si>
    <t>Isolate Premium Rate</t>
  </si>
  <si>
    <t>Isolate</t>
  </si>
  <si>
    <t>Community Development Services 1:1 StaffingCP</t>
  </si>
  <si>
    <t>Community Development Services 1:1 StaffingCS</t>
  </si>
  <si>
    <t>Community Development Services 2:1 StaffingCP</t>
  </si>
  <si>
    <t>Community Development Services 2:1 StaffingCS</t>
  </si>
  <si>
    <t>Career Exploration Facility BasedCP</t>
  </si>
  <si>
    <t>Career Exploration Facility BasedCS</t>
  </si>
  <si>
    <t>Career Exploration Large GroupCS</t>
  </si>
  <si>
    <t>Career Exploration Large GroupCP</t>
  </si>
  <si>
    <t>Career Exploration Small GroupCS</t>
  </si>
  <si>
    <t>Career Exploration Small GroupCP</t>
  </si>
  <si>
    <t>Community Development Services - Group 2-4CP</t>
  </si>
  <si>
    <t>Community Development Services - Group 2-4CS</t>
  </si>
  <si>
    <t>Day Habilitation 1:1 StaffingCP</t>
  </si>
  <si>
    <t>Day Habilitation 1:1 StaffingCS</t>
  </si>
  <si>
    <t>Day Habilitation 2:1 StaffingCP</t>
  </si>
  <si>
    <t>Day Habilitation 2:1 StaffingCS</t>
  </si>
  <si>
    <t>Day Habilitation Large GroupCP</t>
  </si>
  <si>
    <t>Day Habilitation Large GroupCS</t>
  </si>
  <si>
    <t>Day Habilitation Small GroupCP</t>
  </si>
  <si>
    <t>Day Habilitation Small GroupCS</t>
  </si>
  <si>
    <t>Employment Services - Customized Self EmploymentCP</t>
  </si>
  <si>
    <t>Employment Services - Customized Self EmploymentCS</t>
  </si>
  <si>
    <t>Employment Services Follow Along SupportsCP</t>
  </si>
  <si>
    <t>Employment Services Follow Along SupportsCS</t>
  </si>
  <si>
    <t>Employment Services Ongoing Job SupportsCP</t>
  </si>
  <si>
    <t>Employment Services Ongoing Job SupportsCS</t>
  </si>
  <si>
    <t>Nursing Health Case Management &amp; DelegationCP</t>
  </si>
  <si>
    <t>Nursing Health Case Management &amp; DelegationCS</t>
  </si>
  <si>
    <t>Nursing Health Case ManagementCP</t>
  </si>
  <si>
    <t>Nursing Health Case ManagementCS</t>
  </si>
  <si>
    <t>Personal Supports EnhancedCP</t>
  </si>
  <si>
    <t>Personal Supports EnhancedCS</t>
  </si>
  <si>
    <t>Personal Supports EnhancedFS</t>
  </si>
  <si>
    <t>Respite Care (Camp)CP</t>
  </si>
  <si>
    <t>Respite Care (Camp)CS</t>
  </si>
  <si>
    <t>Respite Care (Camp)FS</t>
  </si>
  <si>
    <t>Respite Care DayCP</t>
  </si>
  <si>
    <t>Respite Care DayCS</t>
  </si>
  <si>
    <t>Respite Care DayFS</t>
  </si>
  <si>
    <t>Respite Care HourCP</t>
  </si>
  <si>
    <t>Respite Care HourCS</t>
  </si>
  <si>
    <t>Respite Care HourFS</t>
  </si>
  <si>
    <t>Employment Services - Coworker Employment SupportCP</t>
  </si>
  <si>
    <t>Employment Services - Coworker Employment SupportCS</t>
  </si>
  <si>
    <t>Nursing Health Case Management</t>
  </si>
  <si>
    <t>CODE</t>
  </si>
  <si>
    <t>Unit of Service</t>
  </si>
  <si>
    <t>CONCAT lookup</t>
  </si>
  <si>
    <t xml:space="preserve">Career Exploration Facility BasedCommunity Pathways </t>
  </si>
  <si>
    <t xml:space="preserve">Career Exploration Large GroupCommunity Pathways </t>
  </si>
  <si>
    <t xml:space="preserve">Career Exploration Small GroupCommunity Pathways </t>
  </si>
  <si>
    <t xml:space="preserve">Community Development Services 1:1 StaffingCommunity Pathways </t>
  </si>
  <si>
    <t xml:space="preserve">Community Development Services 2:1 StaffingCommunity Pathways </t>
  </si>
  <si>
    <t xml:space="preserve">Community Development Services - Group 2-4Community Pathways </t>
  </si>
  <si>
    <t xml:space="preserve">Community Development Services - Group 1-4Community Pathways </t>
  </si>
  <si>
    <t xml:space="preserve">Day Habilitation 1:1 StaffingCommunity Pathways </t>
  </si>
  <si>
    <t xml:space="preserve">Day Habilitation 2:1 StaffingCommunity Pathways </t>
  </si>
  <si>
    <t xml:space="preserve">Day Habilitation Large GroupCommunity Pathways </t>
  </si>
  <si>
    <t xml:space="preserve">Day Habilitation Small GroupCommunity Pathways </t>
  </si>
  <si>
    <t xml:space="preserve">Employment Services - Coworker Employment SupportCommunity Pathways </t>
  </si>
  <si>
    <t xml:space="preserve">Employment Services - Customized Self EmploymentCommunity Pathways </t>
  </si>
  <si>
    <t xml:space="preserve">Employment Services - Discovery Milestone 1Community Pathways </t>
  </si>
  <si>
    <t xml:space="preserve">Employment Services - Discovery Milestone 2Community Pathways </t>
  </si>
  <si>
    <t xml:space="preserve">Employment Services - Discovery Milestone 3Community Pathways </t>
  </si>
  <si>
    <t xml:space="preserve">Employment Services Follow Along SupportsCommunity Pathways </t>
  </si>
  <si>
    <t xml:space="preserve">Employment Services Ongoing Job SupportsCommunity Pathways </t>
  </si>
  <si>
    <t xml:space="preserve">Nursing Health Case Management &amp; DelegationCommunity Pathways </t>
  </si>
  <si>
    <t xml:space="preserve">Nursing Health Case ManagementCommunity Pathways </t>
  </si>
  <si>
    <t xml:space="preserve">Personal SupportsCommunity Pathways </t>
  </si>
  <si>
    <t xml:space="preserve">Personal Supports EnhancedCommunity Pathways </t>
  </si>
  <si>
    <t xml:space="preserve">Respite Care (Camp)Community Pathways </t>
  </si>
  <si>
    <t xml:space="preserve">Respite Care DayCommunity Pathways </t>
  </si>
  <si>
    <t xml:space="preserve">Respite Care HourCommunity Pathways </t>
  </si>
  <si>
    <t xml:space="preserve">Career Exploration Facility BasedCommunity Supports </t>
  </si>
  <si>
    <t xml:space="preserve">Career Exploration Large GroupCommunity Supports </t>
  </si>
  <si>
    <t xml:space="preserve">Career Exploration Small GroupCommunity Supports </t>
  </si>
  <si>
    <t xml:space="preserve">Community Development Services 1:1 StaffingCommunity Supports </t>
  </si>
  <si>
    <t xml:space="preserve">Community Development Services 2:1 StaffingCommunity Supports </t>
  </si>
  <si>
    <t xml:space="preserve">Community Development Services - Group 2-4Community Supports </t>
  </si>
  <si>
    <t xml:space="preserve">Community Development Services - Group 1-4Community Supports </t>
  </si>
  <si>
    <t xml:space="preserve">Day Habilitation 1:1 StaffingCommunity Supports </t>
  </si>
  <si>
    <t xml:space="preserve">Day Habilitation 2:1 StaffingCommunity Supports </t>
  </si>
  <si>
    <t xml:space="preserve">Day Habilitation Large GroupCommunity Supports </t>
  </si>
  <si>
    <t xml:space="preserve">Day Habilitation Small GroupCommunity Supports </t>
  </si>
  <si>
    <t xml:space="preserve">Employment Services - Coworker Employment SupportCommunity Supports </t>
  </si>
  <si>
    <t xml:space="preserve">Employment Services - Customized Self EmploymentCommunity Supports </t>
  </si>
  <si>
    <t xml:space="preserve">Employment Services - Discovery Milestone 1Community Supports </t>
  </si>
  <si>
    <t xml:space="preserve">Employment Services - Discovery Milestone 2Community Supports </t>
  </si>
  <si>
    <t xml:space="preserve">Employment Services - Discovery Milestone 3Community Supports </t>
  </si>
  <si>
    <t xml:space="preserve">Employment Services Follow Along SupportsCommunity Supports </t>
  </si>
  <si>
    <t xml:space="preserve">Employment Services Ongoing Job SupportsCommunity Supports </t>
  </si>
  <si>
    <t xml:space="preserve">Nursing Health Case Management &amp; DelegationCommunity Supports </t>
  </si>
  <si>
    <t xml:space="preserve">Nursing Health Case ManagementCommunity Supports </t>
  </si>
  <si>
    <t xml:space="preserve">Personal SupportsCommunity Supports </t>
  </si>
  <si>
    <t xml:space="preserve">Personal Supports EnhancedCommunity Supports </t>
  </si>
  <si>
    <t xml:space="preserve">Respite Care (Camp)Community Supports </t>
  </si>
  <si>
    <t xml:space="preserve">Respite Care DayCommunity Supports </t>
  </si>
  <si>
    <t xml:space="preserve">Respite Care HourCommunity Supports </t>
  </si>
  <si>
    <t xml:space="preserve">Career Exploration Facility BasedFamily Supports </t>
  </si>
  <si>
    <t xml:space="preserve">Career Exploration Large GroupFamily Supports </t>
  </si>
  <si>
    <t xml:space="preserve">Career Exploration Small GroupFamily Supports </t>
  </si>
  <si>
    <t xml:space="preserve">Community Development Services 1:1 StaffingFamily Supports </t>
  </si>
  <si>
    <t xml:space="preserve">Community Development Services 2:1 StaffingFamily Supports </t>
  </si>
  <si>
    <t xml:space="preserve">Community Development Services - Group 2-4Family Supports </t>
  </si>
  <si>
    <t xml:space="preserve">Community Development Services - Group 1-4Family Supports </t>
  </si>
  <si>
    <t xml:space="preserve">Day Habilitation 1:1 StaffingFamily Supports </t>
  </si>
  <si>
    <t xml:space="preserve">Day Habilitation 2:1 StaffingFamily Supports </t>
  </si>
  <si>
    <t xml:space="preserve">Day Habilitation Large GroupFamily Supports </t>
  </si>
  <si>
    <t xml:space="preserve">Day Habilitation Small GroupFamily Supports </t>
  </si>
  <si>
    <t xml:space="preserve">Employment Services - Coworker Employment SupportFamily Supports </t>
  </si>
  <si>
    <t xml:space="preserve">Employment Services - Customized Self EmploymentFamily Supports </t>
  </si>
  <si>
    <t xml:space="preserve">Employment Services - Discovery Milestone 1Family Supports </t>
  </si>
  <si>
    <t xml:space="preserve">Employment Services - Discovery Milestone 2Family Supports </t>
  </si>
  <si>
    <t xml:space="preserve">Employment Services - Discovery Milestone 3Family Supports </t>
  </si>
  <si>
    <t xml:space="preserve">Employment Services Follow Along SupportsFamily Supports </t>
  </si>
  <si>
    <t xml:space="preserve">Employment Services Ongoing Job SupportsFamily Supports </t>
  </si>
  <si>
    <t xml:space="preserve">Nursing Health Case Management &amp; DelegationFamily Supports </t>
  </si>
  <si>
    <t xml:space="preserve">Nursing Health Case ManagementFamily Supports </t>
  </si>
  <si>
    <t xml:space="preserve">Personal SupportsFamily Supports </t>
  </si>
  <si>
    <t xml:space="preserve">Personal Supports EnhancedFamily Supports </t>
  </si>
  <si>
    <t xml:space="preserve">Respite Care (Camp)Family Supports </t>
  </si>
  <si>
    <t xml:space="preserve">Respite Care DayFamily Supports </t>
  </si>
  <si>
    <t xml:space="preserve">Respite Care HourFamily Supports </t>
  </si>
  <si>
    <t>Retainer Proc Code</t>
  </si>
  <si>
    <t>W1953</t>
  </si>
  <si>
    <t>W1954</t>
  </si>
  <si>
    <t>W1959</t>
  </si>
  <si>
    <t>W1966</t>
  </si>
  <si>
    <t>W1967</t>
  </si>
  <si>
    <t>W1968</t>
  </si>
  <si>
    <t>W1969</t>
  </si>
  <si>
    <t>W1976</t>
  </si>
  <si>
    <t>W1977</t>
  </si>
  <si>
    <t>W1978</t>
  </si>
  <si>
    <t>New Retainer ProcedureCode</t>
  </si>
  <si>
    <t xml:space="preserve">Provider Name: </t>
  </si>
  <si>
    <t>Last Name</t>
  </si>
  <si>
    <t>First Name</t>
  </si>
  <si>
    <t>MA#</t>
  </si>
  <si>
    <t>Service Date</t>
  </si>
  <si>
    <r>
      <t xml:space="preserve">County </t>
    </r>
    <r>
      <rPr>
        <b/>
        <sz val="9"/>
        <color theme="1"/>
        <rFont val="Calibri"/>
        <family val="2"/>
        <scheme val="minor"/>
      </rPr>
      <t>(Individual's Residence)</t>
    </r>
  </si>
  <si>
    <t>Dedicated Hours for Community Living - Group Home (2:1)</t>
  </si>
  <si>
    <t>Dedicated Hours for Community Living - Group Home (1:1)</t>
  </si>
  <si>
    <t>Personal SupportsCPStandard</t>
  </si>
  <si>
    <t>Personal SupportsCSStandard</t>
  </si>
  <si>
    <t>Personal SupportsFSStandard</t>
  </si>
  <si>
    <t>Career Exploration Facility BasedCPRetainer</t>
  </si>
  <si>
    <t>Career Exploration Large GroupCPRetainer</t>
  </si>
  <si>
    <t>Career Exploration Small GroupCPRetainer</t>
  </si>
  <si>
    <t>Community Development Services 1:1 StaffingCPRetainer</t>
  </si>
  <si>
    <t>Community Development Services 1:1 StaffingCSRetainer</t>
  </si>
  <si>
    <t>Community Development Services 2:1 StaffingCPRetainer</t>
  </si>
  <si>
    <t>Community Development Services 2:1 StaffingCSRetainer</t>
  </si>
  <si>
    <t>Community Development Services - Group 2-4CPRetainer</t>
  </si>
  <si>
    <t>Community Development Services - Group 2-4CSRetainer</t>
  </si>
  <si>
    <t>Day Habilitation 1:1 StaffingCPRetainer</t>
  </si>
  <si>
    <t>Day Habilitation 1:1 StaffingCSRetainer</t>
  </si>
  <si>
    <t>Day Habilitation 2:1 StaffingCPRetainer</t>
  </si>
  <si>
    <t>Day Habilitation 2:1 StaffingCSRetainer</t>
  </si>
  <si>
    <t>Day Habilitation Large GroupCPRetainer</t>
  </si>
  <si>
    <t>Day Habilitation Large GroupCSRetainer</t>
  </si>
  <si>
    <t>Day Habilitation Small GroupCPRetainer</t>
  </si>
  <si>
    <t>Day Habilitation Small GroupCSRetainer</t>
  </si>
  <si>
    <t>Employment Services Follow Along SupportsCPRetainer</t>
  </si>
  <si>
    <t>Employment Services Ongoing Job SupportsCPRetainer</t>
  </si>
  <si>
    <t>Personal SupportsCPRetainer</t>
  </si>
  <si>
    <t>Personal SupportsCSRetainer</t>
  </si>
  <si>
    <t>Personal SupportsFSRetainer</t>
  </si>
  <si>
    <t>Dedicated Hours for Community Living - Group Home (1:1)CPIsolate</t>
  </si>
  <si>
    <t>Dedicated Hours for Community Living - Group Home (2:1)CPIsolate</t>
  </si>
  <si>
    <t>Personal SupportsCPIsolate</t>
  </si>
  <si>
    <t>Personal SupportsCSIsolate</t>
  </si>
  <si>
    <t>Personal SupportsFSIsolate</t>
  </si>
  <si>
    <t>Service Name w/ Waiver Program/type</t>
  </si>
  <si>
    <t>Maryland Department of Health</t>
  </si>
  <si>
    <t>Developmental Disabilities Administration</t>
  </si>
  <si>
    <t>INSTRUCTIONS:</t>
  </si>
  <si>
    <t>2. Last Name</t>
  </si>
  <si>
    <t>3. First Name</t>
  </si>
  <si>
    <t>7. In the "Self-Direction" tab, please ensure that the rates you identify fall between the reasonable and customary ranges (Column N and P). These will flag red if outside the boundaries. Also, available funding for "Individual and Family Directed Goods &amp; Services" and "Support Broker Services" is determined by the savings created when comparing traditional rates and units to those chosen for an individual's self-directed budget.</t>
  </si>
  <si>
    <t>8. The "Self-Direction" tab allows you to allocate personal supports hours between staff by selecting the number of hours per week for each employee (cells Q5:Q9). Up to five employees can be selected.</t>
  </si>
  <si>
    <t>IMPORTANT CMS 1500 FORM BILLING TIPS:</t>
  </si>
  <si>
    <t>·       Name (2)- Last name first, first name last (Smith, John); must match spelling in MMIS</t>
  </si>
  <si>
    <t>·       Participant Medicaid # (9a)- always 11 digits; if 0 is the first digit, it must be listed</t>
  </si>
  <si>
    <t>·       Provider # (24J top; 33b)- always 9 digits</t>
  </si>
  <si>
    <t>·       NPI# (24J bottom; 33a)- 9 digit provider number with a 5 in front ex. 5xxxxxxxxx</t>
  </si>
  <si>
    <t xml:space="preserve">·       Date (24A) - List each date of service in the 24A From column only. No date ranges should be used. A date of service for the same service can only be billed one time. All units or costs of a service provided on the same day must be added together and billed on the date of service once. MMIS considers dates of service for the same service billed more than once as a duplicate claim even if the units or costs are different.  If changes need to be made to previously submitted claims total units or costs, an adjustment of that claim must be requested. </t>
  </si>
  <si>
    <t>·       Units (24G) - For hourly and quarter hour services, the number of units of service provided (hours; 15 mins) must be listed. For example, for an hourly service, if 8 hours of service is provided, 8 units would be listed. For quarter hour services, if 4 hours of service was provided, 16 units must be listed. A unit of 1 is used for days, milestone services, or service costs added together and billed on the same day, Upper Pay Limit services.</t>
  </si>
  <si>
    <t xml:space="preserve">·       Charges (24F)- Unit cost x # Units </t>
  </si>
  <si>
    <t>·       Total (28)- Total of charges</t>
  </si>
  <si>
    <t>·       Signature/Date (31)- Sign, print, or type name; signature date must be after the dates of service being billed</t>
  </si>
  <si>
    <t xml:space="preserve">Summary Date: </t>
  </si>
  <si>
    <t>Environmental Modification</t>
  </si>
  <si>
    <t>1. Provider #- Site-specific provider number for the service</t>
  </si>
  <si>
    <t>4. MA# - The participant's 11-digit Medicaid number</t>
  </si>
  <si>
    <t>10. Procedure Code and Rate- The procedure code and rate are pre-populated based on entered information in the columns for Waiver, Service, and Type. If the procedure code and rate are not displayed after entering the information, the service, as chosen, is not available to be billed. Please check for correct input of information or refer to the LTSS COVID-19 billing guidance for allowable service exceptions.</t>
  </si>
  <si>
    <t>Cost</t>
  </si>
  <si>
    <t>Claim Total</t>
  </si>
  <si>
    <t>Environmental Modifications- To claim additional costs for a participant, enter the information on the provided service line.</t>
  </si>
  <si>
    <t>Community Living/Group Home: 1 w/ Overnight Supervision</t>
  </si>
  <si>
    <t>Community Living/Group Home: 2 w/ Overnight Supervision</t>
  </si>
  <si>
    <t>Community Living/Group Home: 3 w/ Overnight Supervision</t>
  </si>
  <si>
    <t>Community Living/Group Home: 4 w/ Overnight Supervision</t>
  </si>
  <si>
    <t>Community Living/Group Home: 5 w/ Overnight Supervision</t>
  </si>
  <si>
    <t>Community Living/Group Home: 6 w/ Overnight Supervision</t>
  </si>
  <si>
    <t>Community Living/Group Home: 7 w/ Overnight Supervision</t>
  </si>
  <si>
    <t>Community Living/Group Home: 8 w/ Overnight Supervision</t>
  </si>
  <si>
    <t>Community Living/Group Home: 1 w/o Overnight Supervision</t>
  </si>
  <si>
    <t>Community Living/Group Home: 2 w/o Overnight Supervision</t>
  </si>
  <si>
    <t>Community Living/Group Home: 3 w/o Overnight Supervision</t>
  </si>
  <si>
    <t>Community Living/Group Home: 4 w/o Overnight Supervision</t>
  </si>
  <si>
    <t>Community Living/Group Home: 5 w/o Overnight Supervision</t>
  </si>
  <si>
    <t>Community Living/Group Home: 6 w/o Overnight Supervision</t>
  </si>
  <si>
    <t>Community Living/Group Home: 7 w/o Overnight Supervision</t>
  </si>
  <si>
    <t>Community Living/Group Home: 8 w/o Overnight Supervision</t>
  </si>
  <si>
    <t>Community Living/Group Home: 1 w/ Overnight SupervisionCPIsolate</t>
  </si>
  <si>
    <t>Community Living/Group Home: 2 w/ Overnight SupervisionCPIsolate</t>
  </si>
  <si>
    <t>Community Living/Group Home: 3 w/ Overnight SupervisionCPIsolate</t>
  </si>
  <si>
    <t>Community Living/Group Home: 4 w/ Overnight SupervisionCPIsolate</t>
  </si>
  <si>
    <t>Community Living/Group Home: 5 w/ Overnight SupervisionCPIsolate</t>
  </si>
  <si>
    <t>Community Living/Group Home: 6 w/ Overnight SupervisionCPIsolate</t>
  </si>
  <si>
    <t>Community Living/Group Home: 7 w/ Overnight SupervisionCPIsolate</t>
  </si>
  <si>
    <t>Community Living/Group Home: 8 w/ Overnight SupervisionCPIsolate</t>
  </si>
  <si>
    <t>Community Living/Group Home: 1 w/o Overnight SupervisionCPIsolate</t>
  </si>
  <si>
    <t>Community Living/Group Home: 2 w/o Overnight SupervisionCPIsolate</t>
  </si>
  <si>
    <t>Community Living/Group Home: 3 w/o Overnight SupervisionCPIsolate</t>
  </si>
  <si>
    <t>Community Living/Group Home: 4 w/o Overnight SupervisionCPIsolate</t>
  </si>
  <si>
    <t>Community Living/Group Home: 5 w/o Overnight SupervisionCPIsolate</t>
  </si>
  <si>
    <t>Community Living/Group Home: 6 w/o Overnight SupervisionCPIsolate</t>
  </si>
  <si>
    <t>Community Living/Group Home: 7 w/o Overnight SupervisionCPIsolate</t>
  </si>
  <si>
    <t>Community Living/Group Home: 8 w/o Overnight SupervisionCPIsolate</t>
  </si>
  <si>
    <t>W5600</t>
  </si>
  <si>
    <t>Community Living/Group Home: 1 w/ Overnight SupervisionCP</t>
  </si>
  <si>
    <t>Community Living/Group Home: 2 w/ Overnight SupervisionCP</t>
  </si>
  <si>
    <t>Community Living/Group Home: 3 w/ Overnight SupervisionCP</t>
  </si>
  <si>
    <t>Community Living/Group Home: 4 w/ Overnight SupervisionCP</t>
  </si>
  <si>
    <t>Community Living/Group Home: 5 w/ Overnight SupervisionCP</t>
  </si>
  <si>
    <t>Community Living/Group Home: 6 w/ Overnight SupervisionCP</t>
  </si>
  <si>
    <t>Community Living/Group Home: 7 w/ Overnight SupervisionCP</t>
  </si>
  <si>
    <t>Community Living/Group Home: 8 w/ Overnight SupervisionCP</t>
  </si>
  <si>
    <t>Community Living/Group Home: 1 w/o Overnight SupervisionCP</t>
  </si>
  <si>
    <t>Community Living/Group Home: 2 w/o Overnight SupervisionCP</t>
  </si>
  <si>
    <t>Community Living/Group Home: 3 w/o Overnight SupervisionCP</t>
  </si>
  <si>
    <t>Community Living/Group Home: 4 w/o Overnight SupervisionCP</t>
  </si>
  <si>
    <t>Community Living/Group Home: 5 w/o Overnight SupervisionCP</t>
  </si>
  <si>
    <t>Community Living/Group Home: 6 w/o Overnight SupervisionCP</t>
  </si>
  <si>
    <t>Community Living/Group Home: 7 w/o Overnight SupervisionCP</t>
  </si>
  <si>
    <t>Community Living/Group Home: 8 w/o Overnight SupervisionCP</t>
  </si>
  <si>
    <t xml:space="preserve">Paid </t>
  </si>
  <si>
    <t>6. County- Select county in the drop-down list to populate the Rate Type in the next column, Premium or Non-Premium; County must be entered to calculate the correct rate.</t>
  </si>
  <si>
    <t xml:space="preserve"> Please enter the following information in the shaded cells on the Claims Summary tab:</t>
  </si>
  <si>
    <r>
      <t xml:space="preserve">The Total at the top of the Summary form will be the total </t>
    </r>
    <r>
      <rPr>
        <b/>
        <i/>
        <sz val="11"/>
        <color theme="1"/>
        <rFont val="Calibri"/>
        <family val="2"/>
        <scheme val="minor"/>
      </rPr>
      <t xml:space="preserve">additional </t>
    </r>
    <r>
      <rPr>
        <sz val="11"/>
        <color theme="1"/>
        <rFont val="Calibri"/>
        <family val="2"/>
        <scheme val="minor"/>
      </rPr>
      <t>amount for all services being claimed on the form.</t>
    </r>
  </si>
  <si>
    <t xml:space="preserve">7. Waiver- Choose participant Waiver program to ensure the proper Procedure Code is billed for the service. </t>
  </si>
  <si>
    <t xml:space="preserve">8. Service- Choose the correct Service being claimed in the drop-down list.  The selected Service will populate the Unit of Service for the claim. A separate line has been added to the form to bill for Environmental Modification services that are over the UPL in LTSS. </t>
  </si>
  <si>
    <t>Provider Name- Enter the Provider Name on the Summary form</t>
  </si>
  <si>
    <t>Summary Date- Submission date of Summary form</t>
  </si>
  <si>
    <t>Personal Supports Enhanced SupportsCPStandard</t>
  </si>
  <si>
    <t>Personal Supports Enhanced SupportsCSStandard</t>
  </si>
  <si>
    <t>Personal Supports Enhanced SupportsFSStandard</t>
  </si>
  <si>
    <t>Personal Supports Enhanced SupportsCPRetainer</t>
  </si>
  <si>
    <t>Personal Supports Enhanced SupportsCSRetainer</t>
  </si>
  <si>
    <t>Personal Supports Enhanced SupportsFSRetainer</t>
  </si>
  <si>
    <t>Personal Supports Enhanced SupportsCSIsolate</t>
  </si>
  <si>
    <t>Personal Supports Enhanced SupportsFSIsolate</t>
  </si>
  <si>
    <t>Supported Living: 1 w/ Overnight Supervision</t>
  </si>
  <si>
    <t>Supported Living: 2 w/ Overnight Supervision</t>
  </si>
  <si>
    <t>Supported Living: 3 w/ Overnight Supervision</t>
  </si>
  <si>
    <t>Supported Living: 4 w/ Overnight Supervision</t>
  </si>
  <si>
    <t>Supported Living: 1 w/o Overnight Supervision</t>
  </si>
  <si>
    <t>Supported Living: 2 w/o Overnight Supervision</t>
  </si>
  <si>
    <t>Supported Living: 3 w/o Overnight Supervision</t>
  </si>
  <si>
    <t>Supported Living: 4 w/o Overnight Supervision</t>
  </si>
  <si>
    <t>Supported Living: 1 w/ Overnight SupervisionCPRetainer</t>
  </si>
  <si>
    <t>Supported Living: 2 w/ Overnight SupervisionCPRetainer</t>
  </si>
  <si>
    <t>Supported Living: 3 w/ Overnight SupervisionCPRetainer</t>
  </si>
  <si>
    <t>Supported Living: 4 w/ Overnight SupervisionCPRetainer</t>
  </si>
  <si>
    <t>Supported Living: 1 w/o Overnight SupervisionCPRetainer</t>
  </si>
  <si>
    <t>Supported Living: 2 w/o Overnight SupervisionCPRetainer</t>
  </si>
  <si>
    <t>Supported Living: 3 w/o Overnight SupervisionCPRetainer</t>
  </si>
  <si>
    <t>Supported Living: 4 w/o Overnight SupervisionCPRetainer</t>
  </si>
  <si>
    <t>Supported Living: 1 w/ Overnight SupervisionCPIsolate</t>
  </si>
  <si>
    <t>Supported Living: 2 w/ Overnight SupervisionCPIsolate</t>
  </si>
  <si>
    <t>Supported Living: 3 w/ Overnight SupervisionCPIsolate</t>
  </si>
  <si>
    <t>Supported Living: 4 w/ Overnight SupervisionCPIsolate</t>
  </si>
  <si>
    <t>Supported Living: 1 w/o Overnight SupervisionCPIsolate</t>
  </si>
  <si>
    <t>Supported Living: 2 w/o Overnight SupervisionCPIsolate</t>
  </si>
  <si>
    <t>Supported Living: 3 w/o Overnight SupervisionCPIsolate</t>
  </si>
  <si>
    <t>Supported Living: 4 w/o Overnight SupervisionCPIsolate</t>
  </si>
  <si>
    <t>Dedicated Hours for Supported Living (1:1)CPIsolate</t>
  </si>
  <si>
    <t>Dedicated Hours for Supported Living (2:1)CPIsolate</t>
  </si>
  <si>
    <t>W5620</t>
  </si>
  <si>
    <t>W2038</t>
  </si>
  <si>
    <t>Supported Living: 1 w/ Overnight SupervisionCP</t>
  </si>
  <si>
    <t>Supported Living: 2 w/ Overnight SupervisionCP</t>
  </si>
  <si>
    <t>Supported Living: 3 w/ Overnight SupervisionCP</t>
  </si>
  <si>
    <t>Supported Living: 4 w/ Overnight SupervisionCP</t>
  </si>
  <si>
    <t>Supported Living: 1 w/o Overnight SupervisionCP</t>
  </si>
  <si>
    <t>Supported Living: 2 w/o Overnight SupervisionCP</t>
  </si>
  <si>
    <t>Supported Living: 3 w/o Overnight SupervisionCP</t>
  </si>
  <si>
    <t>Supported Living: 4 w/o Overnight SupervisionCP</t>
  </si>
  <si>
    <t>Personal Supports Enhanced SupportsCP</t>
  </si>
  <si>
    <t>Personal Supports Enhanced SupportsCS</t>
  </si>
  <si>
    <t>Personal Supports Enhanced SupportsFS</t>
  </si>
  <si>
    <t>Personal Supports Enhanced Supports</t>
  </si>
  <si>
    <t>Dedicated Hours for Supported Living (1:1)</t>
  </si>
  <si>
    <t>Dedicated Hours for Supported Living (2:1)</t>
  </si>
  <si>
    <t>Dedicated Hours Community Living - Enhanced Supports (1:1)</t>
  </si>
  <si>
    <t>Dedicated Hours Community Living - Enhanced Supports (2:1)</t>
  </si>
  <si>
    <t>Community Living/Group Home: 1 w/ Overnight SupervisionCPRetainer</t>
  </si>
  <si>
    <t>Community Living/Group Home: 2 w/ Overnight SupervisionCPRetainer</t>
  </si>
  <si>
    <t>Community Living/Group Home: 3 w/ Overnight SupervisionCPRetainer</t>
  </si>
  <si>
    <t>Community Living/Group Home: 4 w/ Overnight SupervisionCPRetainer</t>
  </si>
  <si>
    <t>Community Living/Group Home: 5 w/ Overnight SupervisionCPRetainer</t>
  </si>
  <si>
    <t>Community Living/Group Home: 6 w/ Overnight SupervisionCPRetainer</t>
  </si>
  <si>
    <t>Community Living/Group Home: 7 w/ Overnight SupervisionCPRetainer</t>
  </si>
  <si>
    <t>Community Living/Group Home: 8 w/ Overnight SupervisionCPRetainer</t>
  </si>
  <si>
    <t>Community Living/Group Home: 1 w/o Overnight SupervisionCPRetainer</t>
  </si>
  <si>
    <t>Community Living/Group Home: 2 w/o Overnight SupervisionCPRetainer</t>
  </si>
  <si>
    <t>Community Living/Group Home: 3 w/o Overnight SupervisionCPRetainer</t>
  </si>
  <si>
    <t>Community Living/Group Home: 4 w/o Overnight SupervisionCPRetainer</t>
  </si>
  <si>
    <t>Community Living/Group Home: 5 w/o Overnight SupervisionCPRetainer</t>
  </si>
  <si>
    <t>Community Living/Group Home: 6 w/o Overnight SupervisionCPRetainer</t>
  </si>
  <si>
    <t>Community Living/Group Home: 7 w/o Overnight SupervisionCPRetainer</t>
  </si>
  <si>
    <t>Community Living/Group Home: 8 w/o Overnight SupervisionCPRetainer</t>
  </si>
  <si>
    <t>W5604</t>
  </si>
  <si>
    <t>Community Living  - Enhanced Supports: 4 w/Overnight SupervisionCPRetainer</t>
  </si>
  <si>
    <t>W5605</t>
  </si>
  <si>
    <t>Career Exploration Facility BasedCSRetainer</t>
  </si>
  <si>
    <t>Career Exploration Large GroupCSRetainer</t>
  </si>
  <si>
    <t>Career Exploration Small GroupCSRetainer</t>
  </si>
  <si>
    <t>W2033</t>
  </si>
  <si>
    <t>Employment Services Ongoing Job SupportsCSRetainer</t>
  </si>
  <si>
    <t>Employment Services Follow Along SupportsCSRetainer</t>
  </si>
  <si>
    <t>W2034</t>
  </si>
  <si>
    <t>W2035</t>
  </si>
  <si>
    <t>W2036</t>
  </si>
  <si>
    <t>W2037</t>
  </si>
  <si>
    <t>W5601</t>
  </si>
  <si>
    <t>Community Living  - Enhanced Supports: 1 w/Overnight SupervisionCPIsolate</t>
  </si>
  <si>
    <t>Community Living  - Enhanced Supports: 2 w/Overnight SupervisionCPIsolate</t>
  </si>
  <si>
    <t>Community Living  - Enhanced Supports: 3 w/Overnight SupervisionCPIsolate</t>
  </si>
  <si>
    <t>Community Living  - Enhanced Supports: 4 w/Overnight SupervisionCPIsolate</t>
  </si>
  <si>
    <t>Dedicated Hours Community Living - Enhanced Supports (1:1)CPIsolate</t>
  </si>
  <si>
    <t>Dedicated Hours Community Living - Enhanced Supports (2:1)CPIsolate</t>
  </si>
  <si>
    <t>Community Living  - Enhanced Supports: 1 w/Overnight SupervisionCP</t>
  </si>
  <si>
    <t>Community Living  - Enhanced Supports: 2 w/Overnight SupervisionCP</t>
  </si>
  <si>
    <t>Community Living  - Enhanced Supports: 3 w/Overnight SupervisionCP</t>
  </si>
  <si>
    <t>Community Living  - Enhanced Supports: 4 w/Overnight SupervisionCP</t>
  </si>
  <si>
    <t>Employment Services Job Development</t>
  </si>
  <si>
    <t>Employment Services Job DevelopmentCPRetainer</t>
  </si>
  <si>
    <t>Employment Services Job DevelopmentCSRetainer</t>
  </si>
  <si>
    <t>Employment Services Job DevelopmentCS</t>
  </si>
  <si>
    <t>Employment Services Job DevelopmentCP</t>
  </si>
  <si>
    <t>Community Living  - Enhanced Supports: 1 w/Overnight Supervision</t>
  </si>
  <si>
    <t>Community Living  - Enhanced Supports: 2 w/Overnight Supervision</t>
  </si>
  <si>
    <t>Community Living  - Enhanced Supports: 3 w/Overnight Supervision</t>
  </si>
  <si>
    <t>Community Living  - Enhanced Supports: 4 w/Overnight Supervision</t>
  </si>
  <si>
    <t>Community Living  - Enhanced Supports: 1 w/Overnight SupervisionCPRetainer</t>
  </si>
  <si>
    <t>Community Living  - Enhanced Supports: 2 w/Overnight SupervisionCPRetainer</t>
  </si>
  <si>
    <t>Community Living  - Enhanced Supports: 3 w/Overnight SupervisionCPRetainer</t>
  </si>
  <si>
    <t>Personal Supports Enhanced SupportsCPIsolate</t>
  </si>
  <si>
    <t>W1999</t>
  </si>
  <si>
    <t>W2000</t>
  </si>
  <si>
    <t>W2001</t>
  </si>
  <si>
    <t>W2002</t>
  </si>
  <si>
    <t>W2031</t>
  </si>
  <si>
    <t>W2032</t>
  </si>
  <si>
    <t>Allegany</t>
  </si>
  <si>
    <t>Anne Arundel</t>
  </si>
  <si>
    <t>Calvert</t>
  </si>
  <si>
    <t>Caroline</t>
  </si>
  <si>
    <t>Carroll</t>
  </si>
  <si>
    <t>Cecil</t>
  </si>
  <si>
    <t>Charles</t>
  </si>
  <si>
    <t>Dorchester</t>
  </si>
  <si>
    <t>Frederick</t>
  </si>
  <si>
    <t>Garrett</t>
  </si>
  <si>
    <t>Harford</t>
  </si>
  <si>
    <t>Howard</t>
  </si>
  <si>
    <t>Kent</t>
  </si>
  <si>
    <t>Montgomery</t>
  </si>
  <si>
    <t>Prince George’s</t>
  </si>
  <si>
    <t>Queen Anne's</t>
  </si>
  <si>
    <t>Somerset</t>
  </si>
  <si>
    <t>St. Mary's</t>
  </si>
  <si>
    <t>Talbot</t>
  </si>
  <si>
    <t>Washington</t>
  </si>
  <si>
    <t>Wicomico</t>
  </si>
  <si>
    <t>Worcester</t>
  </si>
  <si>
    <t>Nursing Support Services</t>
  </si>
  <si>
    <t>Nursing Support ServicesCPIsolate</t>
  </si>
  <si>
    <t>Nursing Support ServicesCSIsolate</t>
  </si>
  <si>
    <t>Nursing Support ServicesFSIsolate</t>
  </si>
  <si>
    <t>Nursing Support ServicesCP</t>
  </si>
  <si>
    <t>Nursing Support ServicesCS</t>
  </si>
  <si>
    <t>Nursing Support ServicesFS</t>
  </si>
  <si>
    <t>9.Type- Select the Type of service from the drop-down list. Choose Isolate to claim the increased rate for services to individuals who test positive for COVID-19 and claims have already been processed in LTSS.  Selecting the Type will populate the correct Procedure Code and Rate.</t>
  </si>
  <si>
    <t xml:space="preserve">11. Units- Please enter the number of units you are claiming to multiply by the Rate to calculate the Total for the Retainer or Isolate costs. For a Day Unit, you would enter a 1. Cost must be entered instead of Units for Environmental Modification service. </t>
  </si>
  <si>
    <t>State-Funded</t>
  </si>
  <si>
    <t>Email</t>
  </si>
  <si>
    <t>Phone</t>
  </si>
  <si>
    <t>Date</t>
  </si>
  <si>
    <t>Title</t>
  </si>
  <si>
    <t>Name</t>
  </si>
  <si>
    <t>Signature</t>
  </si>
  <si>
    <t>DDA HQ Approval Signature</t>
  </si>
  <si>
    <t>DDA RO Approval Signature</t>
  </si>
  <si>
    <t>Signature of Provider Representative</t>
  </si>
  <si>
    <t xml:space="preserve">*I certify by my signature that the data completed in this invoice is accurate, represents services and/or costs provided, and does not represent any claims previously billed. </t>
  </si>
  <si>
    <t>Provider Certification</t>
  </si>
  <si>
    <t>Invoice Amount</t>
  </si>
  <si>
    <t>P340</t>
  </si>
  <si>
    <t>PCA Code</t>
  </si>
  <si>
    <t>LTSS Services</t>
  </si>
  <si>
    <t>State Funded</t>
  </si>
  <si>
    <t>Federal ID #</t>
  </si>
  <si>
    <t>Provider Phone</t>
  </si>
  <si>
    <t>Provider Address</t>
  </si>
  <si>
    <t>Provider Name</t>
  </si>
  <si>
    <t>State Fiscal Year (for Invoice Charges)</t>
  </si>
  <si>
    <t>Invoice Date (MM/DD/YYYY)</t>
  </si>
  <si>
    <t>201 West Preston Street Baltimore, Maryland 21201</t>
  </si>
  <si>
    <t>DDA LTSS State-Funded Invoice</t>
  </si>
  <si>
    <t xml:space="preserve">13.Paid- Please enter the Paid amount on the date of service for the participant from LTSS for the Isolate service or for the Standard service, if applicable. Entering this amount will calculate the Claim Total for additional Standard costs or the 150% for the Isolate Rate. </t>
  </si>
  <si>
    <t xml:space="preserve">14. Claim Total- This is the total to be billed on the CMS-1500 form, field 24F. It will be the Total of the Retainer Payment or the Total for the Isolation costs plus the amount already paid through LTSS. </t>
  </si>
  <si>
    <r>
      <t xml:space="preserve">Paid            </t>
    </r>
    <r>
      <rPr>
        <b/>
        <sz val="8"/>
        <color theme="1"/>
        <rFont val="Calibri"/>
        <family val="2"/>
        <scheme val="minor"/>
      </rPr>
      <t>(for Isolate only)</t>
    </r>
  </si>
  <si>
    <t>5. Service Date- List one date of service per line on the summary form; do not list duplicate dates for the same service for a person, instead add the units together and bill on the date of service</t>
  </si>
  <si>
    <t>Career Exploration Facility BasedState-Funded</t>
  </si>
  <si>
    <t>Career Exploration Large GroupState-Funded</t>
  </si>
  <si>
    <t>Career Exploration Small GroupState-Funded</t>
  </si>
  <si>
    <t>Community Development Services 1:1 StaffingState-Funded</t>
  </si>
  <si>
    <t>Community Development Services 2:1 StaffingState-Funded</t>
  </si>
  <si>
    <t>Community Development Services - Group 2-4State-Funded</t>
  </si>
  <si>
    <t>Community Living  - Enhanced Supports: 1 w/Overnight SupervisionState-Funded</t>
  </si>
  <si>
    <t>Community Living  - Enhanced Supports: 2 w/Overnight SupervisionState-Funded</t>
  </si>
  <si>
    <t>Community Living  - Enhanced Supports: 3 w/Overnight SupervisionState-Funded</t>
  </si>
  <si>
    <t>Community Living  - Enhanced Supports: 4 w/Overnight SupervisionState-Funded</t>
  </si>
  <si>
    <t>Community Living/Group Home: 1 w/ Overnight SupervisionState-Funded</t>
  </si>
  <si>
    <t>Community Living/Group Home: 2 w/ Overnight SupervisionState-Funded</t>
  </si>
  <si>
    <t>Community Living/Group Home: 3 w/ Overnight SupervisionState-Funded</t>
  </si>
  <si>
    <t>Community Living/Group Home: 4 w/ Overnight SupervisionState-Funded</t>
  </si>
  <si>
    <t>Community Living/Group Home: 5 w/ Overnight SupervisionState-Funded</t>
  </si>
  <si>
    <t>Community Living/Group Home: 6 w/ Overnight SupervisionState-Funded</t>
  </si>
  <si>
    <t>Community Living/Group Home: 7 w/ Overnight SupervisionState-Funded</t>
  </si>
  <si>
    <t>Community Living/Group Home: 8 w/ Overnight SupervisionState-Funded</t>
  </si>
  <si>
    <t>Community Living/Group Home: 1 w/o Overnight SupervisionState-Funded</t>
  </si>
  <si>
    <t>Community Living/Group Home: 2 w/o Overnight SupervisionState-Funded</t>
  </si>
  <si>
    <t>Community Living/Group Home: 3 w/o Overnight SupervisionState-Funded</t>
  </si>
  <si>
    <t>Community Living/Group Home: 4 w/o Overnight SupervisionState-Funded</t>
  </si>
  <si>
    <t>Community Living/Group Home: 5 w/o Overnight SupervisionState-Funded</t>
  </si>
  <si>
    <t>Community Living/Group Home: 6 w/o Overnight SupervisionState-Funded</t>
  </si>
  <si>
    <t>Community Living/Group Home: 7 w/o Overnight SupervisionState-Funded</t>
  </si>
  <si>
    <t>Community Living/Group Home: 8 w/o Overnight SupervisionState-Funded</t>
  </si>
  <si>
    <t>Day Habilitation 1:1 StaffingState-Funded</t>
  </si>
  <si>
    <t>Day Habilitation 2:1 StaffingState-Funded</t>
  </si>
  <si>
    <t>Day Habilitation Large GroupState-Funded</t>
  </si>
  <si>
    <t>Day Habilitation Small GroupState-Funded</t>
  </si>
  <si>
    <t>Dedicated Hours for Community Living - Group Home (1:1)State-Funded</t>
  </si>
  <si>
    <t>Dedicated Hours for Community Living - Group Home (2:1)State-Funded</t>
  </si>
  <si>
    <t>Dedicated Hours Community Living - Enhanced Supports (1:1)State-Funded</t>
  </si>
  <si>
    <t>Dedicated Hours Community Living - Enhanced Supports (2:1)State-Funded</t>
  </si>
  <si>
    <t>Dedicated Hours for Supported Living (1:1)State-Funded</t>
  </si>
  <si>
    <t>Dedicated Hours for Supported Living (2:1)State-Funded</t>
  </si>
  <si>
    <t>Employment Services Follow Along SupportsState-Funded</t>
  </si>
  <si>
    <t>Employment Services Job DevelopmentState-Funded</t>
  </si>
  <si>
    <t>Employment Services Ongoing Job SupportsState-Funded</t>
  </si>
  <si>
    <t>Environmental ModificationState-Funded</t>
  </si>
  <si>
    <t>Nursing Support ServicesState-Funded</t>
  </si>
  <si>
    <t>Personal SupportsState-Funded</t>
  </si>
  <si>
    <t>Personal Supports Enhanced SupportsState-Funded</t>
  </si>
  <si>
    <t>Supported Living: 1 w/ Overnight SupervisionState-Funded</t>
  </si>
  <si>
    <t>Supported Living: 2 w/ Overnight SupervisionState-Funded</t>
  </si>
  <si>
    <t>Supported Living: 3 w/ Overnight SupervisionState-Funded</t>
  </si>
  <si>
    <t>Supported Living: 4 w/ Overnight SupervisionState-Funded</t>
  </si>
  <si>
    <t>Supported Living: 1 w/o Overnight SupervisionState-Funded</t>
  </si>
  <si>
    <t>Supported Living: 2 w/o Overnight SupervisionState-Funded</t>
  </si>
  <si>
    <t>Supported Living: 3 w/o Overnight SupervisionState-Funded</t>
  </si>
  <si>
    <t>Supported Living: 4 w/o Overnight SupervisionState-Funded</t>
  </si>
  <si>
    <t xml:space="preserve">12. Total- The Units multiplied by the Rate. For Isolate, it represents only the additional amount to be billed after already receiving payment for the standard service. </t>
  </si>
  <si>
    <t xml:space="preserve">The LTSSMaryland Appendix K Claims Summary Form was developed to guide the provider in completing CMS-1500 forms for submission to MMIS for payment of retainer payments and isolation rates authorized under Appendix K. For claims beyond program limits, please submit the LTSS Billing Claims Exceptions Summary forms. To complete this Summary for isolation rates you will need information from paid claims in LTSS. For retainer payments, please complete the Summary form and corresponding CMS-1500 forms retainer payments email them to casey.brown@maryland.gov for submission to MMIS. For Isolation rates, please follow the updated guidance to submit the forms and receive approval from the regional office. Please send the Summary form in excel format and CMS forms in .pdf format.  The CMS-1500 forms will be used to adjust payments for services already processed in LTSS. </t>
  </si>
  <si>
    <t>LTSSMaryland Appendix K Claims Summary Form- effective 7/01/22</t>
  </si>
  <si>
    <t>Version 6/27/22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</si>
</sst>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30"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b/>
      <sz val="18"/>
      <color theme="3"/>
      <name val="Calibri Light"/>
      <family val="2"/>
      <scheme val="major"/>
    </font>
    <font>
      <b/>
      <sz val="12"/>
      <color theme="1"/>
      <name val="Calibri"/>
      <family val="2"/>
      <scheme val="minor"/>
    </font>
    <font>
      <sz val="12"/>
      <color theme="1"/>
      <name val="Calibri"/>
      <family val="2"/>
      <scheme val="minor"/>
    </font>
    <font>
      <sz val="12"/>
      <name val="Calibri"/>
      <family val="2"/>
      <scheme val="minor"/>
    </font>
    <font>
      <sz val="12"/>
      <color theme="6"/>
      <name val="Calibri"/>
      <family val="2"/>
      <scheme val="minor"/>
    </font>
    <font>
      <b/>
      <sz val="12"/>
      <name val="Calibri"/>
      <family val="2"/>
      <scheme val="minor"/>
    </font>
    <font>
      <b/>
      <sz val="12"/>
      <color theme="6"/>
      <name val="Calibri"/>
      <family val="2"/>
      <scheme val="minor"/>
    </font>
    <font>
      <b/>
      <sz val="9"/>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i/>
      <u/>
      <sz val="12"/>
      <color rgb="FF000000"/>
      <name val="Calibri"/>
      <family val="2"/>
      <scheme val="minor"/>
    </font>
    <font>
      <sz val="11"/>
      <color rgb="FF000000"/>
      <name val="Calibri"/>
      <family val="2"/>
      <scheme val="minor"/>
    </font>
    <font>
      <sz val="12"/>
      <color theme="0" tint="-0.14999847407452621"/>
      <name val="Calibri"/>
      <family val="2"/>
      <scheme val="minor"/>
    </font>
    <font>
      <b/>
      <sz val="8"/>
      <color theme="1"/>
      <name val="Calibri"/>
      <family val="2"/>
      <scheme val="minor"/>
    </font>
    <font>
      <b/>
      <i/>
      <sz val="11"/>
      <color theme="1"/>
      <name val="Calibri"/>
      <family val="2"/>
      <scheme val="minor"/>
    </font>
    <font>
      <b/>
      <sz val="11"/>
      <name val="Calibri"/>
      <family val="2"/>
      <scheme val="minor"/>
    </font>
    <font>
      <sz val="12"/>
      <color theme="1"/>
      <name val="Times New Roman"/>
      <family val="1"/>
    </font>
    <font>
      <u/>
      <sz val="11"/>
      <color theme="10"/>
      <name val="Calibri"/>
      <family val="2"/>
      <scheme val="minor"/>
    </font>
    <font>
      <u/>
      <sz val="12"/>
      <color theme="10"/>
      <name val="Times New Roman"/>
      <family val="1"/>
    </font>
    <font>
      <b/>
      <sz val="12"/>
      <color theme="1"/>
      <name val="Times New Roman"/>
      <family val="1"/>
    </font>
    <font>
      <sz val="11"/>
      <color rgb="FF262626"/>
      <name val="Times New Roman"/>
      <family val="1"/>
    </font>
    <font>
      <b/>
      <sz val="14"/>
      <color theme="3"/>
      <name val="Times New Roman"/>
      <family val="1"/>
    </font>
    <font>
      <b/>
      <sz val="12"/>
      <color theme="3"/>
      <name val="Times New Roman"/>
      <family val="1"/>
    </font>
    <font>
      <b/>
      <sz val="12"/>
      <color rgb="FF262626"/>
      <name val="Times New Roman"/>
      <family val="1"/>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s>
  <borders count="38">
    <border>
      <left/>
      <right/>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medium">
        <color indexed="64"/>
      </bottom>
      <diagonal/>
    </border>
    <border>
      <left/>
      <right style="double">
        <color indexed="64"/>
      </right>
      <top/>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medium">
        <color indexed="64"/>
      </top>
      <bottom style="medium">
        <color indexed="64"/>
      </bottom>
      <diagonal/>
    </border>
    <border>
      <left style="double">
        <color indexed="64"/>
      </left>
      <right/>
      <top style="double">
        <color indexed="64"/>
      </top>
      <bottom style="medium">
        <color indexed="64"/>
      </bottom>
      <diagonal/>
    </border>
    <border>
      <left style="double">
        <color indexed="64"/>
      </left>
      <right/>
      <top style="medium">
        <color indexed="64"/>
      </top>
      <bottom style="medium">
        <color indexed="64"/>
      </bottom>
      <diagonal/>
    </border>
    <border>
      <left/>
      <right/>
      <top style="thin">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bottom/>
      <diagonal/>
    </border>
    <border>
      <left style="thin">
        <color auto="1"/>
      </left>
      <right style="thin">
        <color auto="1"/>
      </right>
      <top style="thin">
        <color auto="1"/>
      </top>
      <bottom style="thin">
        <color auto="1"/>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diagonal/>
    </border>
    <border>
      <left/>
      <right/>
      <top style="thin">
        <color theme="4"/>
      </top>
      <bottom style="double">
        <color theme="4"/>
      </bottom>
      <diagonal/>
    </border>
  </borders>
  <cellStyleXfs count="5">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2" fillId="0" borderId="37" applyNumberFormat="0" applyFill="0" applyAlignment="0" applyProtection="0"/>
    <xf numFmtId="0" fontId="23" fillId="0" borderId="0" applyNumberFormat="0" applyFill="0" applyBorder="0" applyAlignment="0" applyProtection="0"/>
  </cellStyleXfs>
  <cellXfs count="206">
    <xf numFmtId="0" fontId="0" fillId="0" borderId="0" xfId="0"/>
    <xf numFmtId="44" fontId="0" fillId="0" borderId="1" xfId="0" applyNumberFormat="1" applyFill="1" applyBorder="1"/>
    <xf numFmtId="44" fontId="2" fillId="0" borderId="5" xfId="0" applyNumberFormat="1" applyFont="1" applyFill="1" applyBorder="1"/>
    <xf numFmtId="44" fontId="2" fillId="0" borderId="6" xfId="0" applyNumberFormat="1" applyFont="1" applyFill="1" applyBorder="1"/>
    <xf numFmtId="0" fontId="2" fillId="0" borderId="10" xfId="0" applyFont="1" applyFill="1" applyBorder="1" applyAlignment="1">
      <alignment horizontal="center"/>
    </xf>
    <xf numFmtId="0" fontId="0" fillId="0" borderId="4" xfId="0" applyFill="1" applyBorder="1" applyAlignment="1">
      <alignment horizontal="center"/>
    </xf>
    <xf numFmtId="0" fontId="2" fillId="0" borderId="3" xfId="0" applyFont="1" applyFill="1" applyBorder="1"/>
    <xf numFmtId="0" fontId="0" fillId="0" borderId="1" xfId="0" applyFill="1" applyBorder="1"/>
    <xf numFmtId="0" fontId="2" fillId="0" borderId="11" xfId="0" applyFont="1" applyFill="1" applyBorder="1"/>
    <xf numFmtId="0" fontId="0" fillId="0" borderId="7" xfId="0" applyFill="1" applyBorder="1"/>
    <xf numFmtId="0" fontId="0" fillId="0" borderId="0" xfId="0" applyFill="1"/>
    <xf numFmtId="0" fontId="0" fillId="0" borderId="0" xfId="0" applyFill="1" applyAlignment="1">
      <alignment horizontal="center"/>
    </xf>
    <xf numFmtId="44" fontId="0" fillId="0" borderId="0" xfId="0" applyNumberFormat="1" applyFill="1"/>
    <xf numFmtId="44" fontId="2" fillId="0" borderId="12" xfId="0" applyNumberFormat="1" applyFont="1" applyFill="1" applyBorder="1"/>
    <xf numFmtId="0" fontId="2" fillId="0" borderId="0" xfId="0" applyFont="1" applyFill="1"/>
    <xf numFmtId="0" fontId="2" fillId="0" borderId="0" xfId="0" applyFont="1"/>
    <xf numFmtId="0" fontId="2" fillId="2" borderId="0" xfId="0" applyFont="1" applyFill="1"/>
    <xf numFmtId="0" fontId="0" fillId="2" borderId="0" xfId="0" applyFill="1" applyAlignment="1">
      <alignment horizontal="center"/>
    </xf>
    <xf numFmtId="0" fontId="0" fillId="2" borderId="7" xfId="0" applyFill="1" applyBorder="1"/>
    <xf numFmtId="0" fontId="0" fillId="0" borderId="0" xfId="0"/>
    <xf numFmtId="0" fontId="2" fillId="0" borderId="17" xfId="0" applyFont="1" applyBorder="1" applyAlignment="1">
      <alignment horizontal="center" vertical="center" wrapText="1"/>
    </xf>
    <xf numFmtId="0" fontId="0" fillId="0" borderId="17" xfId="0" applyFont="1" applyBorder="1" applyAlignment="1"/>
    <xf numFmtId="0" fontId="0" fillId="0" borderId="17" xfId="0" applyFont="1" applyBorder="1" applyAlignment="1">
      <alignment horizontal="center"/>
    </xf>
    <xf numFmtId="0" fontId="0" fillId="0" borderId="17" xfId="0" applyBorder="1" applyAlignment="1">
      <alignment horizontal="center"/>
    </xf>
    <xf numFmtId="0" fontId="3" fillId="0" borderId="17" xfId="0" applyFont="1" applyFill="1" applyBorder="1" applyAlignment="1">
      <alignment horizontal="center"/>
    </xf>
    <xf numFmtId="0" fontId="0" fillId="2" borderId="17" xfId="0" applyFont="1" applyFill="1" applyBorder="1" applyAlignment="1"/>
    <xf numFmtId="0" fontId="3" fillId="2" borderId="17" xfId="0" applyFont="1" applyFill="1" applyBorder="1" applyAlignment="1"/>
    <xf numFmtId="0" fontId="2" fillId="5" borderId="17" xfId="0" applyFont="1" applyFill="1" applyBorder="1" applyAlignment="1">
      <alignment horizontal="center" vertical="center" wrapText="1"/>
    </xf>
    <xf numFmtId="0" fontId="2" fillId="5" borderId="17" xfId="0" applyFont="1" applyFill="1" applyBorder="1" applyAlignment="1">
      <alignment horizontal="center"/>
    </xf>
    <xf numFmtId="0" fontId="2" fillId="2" borderId="10" xfId="0" applyFont="1" applyFill="1" applyBorder="1" applyAlignment="1">
      <alignment horizontal="center"/>
    </xf>
    <xf numFmtId="0" fontId="0" fillId="2" borderId="4" xfId="0" applyFill="1" applyBorder="1" applyAlignment="1">
      <alignment horizontal="center"/>
    </xf>
    <xf numFmtId="0" fontId="0" fillId="2" borderId="1" xfId="0" applyFill="1" applyBorder="1"/>
    <xf numFmtId="44" fontId="0" fillId="2" borderId="1" xfId="0" applyNumberFormat="1" applyFill="1" applyBorder="1"/>
    <xf numFmtId="0" fontId="0" fillId="0" borderId="0" xfId="0" applyAlignment="1">
      <alignment horizontal="center"/>
    </xf>
    <xf numFmtId="44" fontId="0" fillId="0" borderId="0" xfId="0" applyNumberFormat="1"/>
    <xf numFmtId="0" fontId="2" fillId="0" borderId="11" xfId="0" applyFont="1" applyBorder="1"/>
    <xf numFmtId="0" fontId="2" fillId="0" borderId="3" xfId="0" applyFont="1" applyBorder="1"/>
    <xf numFmtId="0" fontId="2" fillId="0" borderId="10" xfId="0" applyFont="1" applyBorder="1" applyAlignment="1">
      <alignment horizontal="center"/>
    </xf>
    <xf numFmtId="44" fontId="2" fillId="0" borderId="5" xfId="0" applyNumberFormat="1" applyFont="1" applyBorder="1"/>
    <xf numFmtId="44" fontId="2" fillId="0" borderId="12" xfId="0" applyNumberFormat="1" applyFont="1" applyBorder="1"/>
    <xf numFmtId="44" fontId="2" fillId="0" borderId="6" xfId="0" applyNumberFormat="1" applyFont="1" applyBorder="1"/>
    <xf numFmtId="0" fontId="0" fillId="0" borderId="7" xfId="0" applyBorder="1"/>
    <xf numFmtId="0" fontId="0" fillId="0" borderId="1" xfId="0" applyBorder="1"/>
    <xf numFmtId="0" fontId="0" fillId="0" borderId="4" xfId="0" applyBorder="1" applyAlignment="1">
      <alignment horizontal="center"/>
    </xf>
    <xf numFmtId="44" fontId="0" fillId="0" borderId="1" xfId="0" applyNumberFormat="1" applyBorder="1"/>
    <xf numFmtId="0" fontId="0" fillId="7" borderId="7" xfId="0" applyFill="1" applyBorder="1"/>
    <xf numFmtId="0" fontId="0" fillId="7" borderId="1" xfId="0" applyFill="1" applyBorder="1"/>
    <xf numFmtId="0" fontId="0" fillId="7" borderId="4" xfId="0" applyFill="1" applyBorder="1" applyAlignment="1">
      <alignment horizontal="center"/>
    </xf>
    <xf numFmtId="44" fontId="0" fillId="7" borderId="1" xfId="0" applyNumberFormat="1" applyFill="1" applyBorder="1"/>
    <xf numFmtId="0" fontId="0" fillId="0" borderId="8" xfId="0" applyBorder="1"/>
    <xf numFmtId="0" fontId="0" fillId="0" borderId="2" xfId="0" applyBorder="1"/>
    <xf numFmtId="0" fontId="0" fillId="0" borderId="9" xfId="0" applyBorder="1" applyAlignment="1">
      <alignment horizontal="center"/>
    </xf>
    <xf numFmtId="44" fontId="0" fillId="0" borderId="2" xfId="0" applyNumberFormat="1" applyBorder="1"/>
    <xf numFmtId="0" fontId="0" fillId="6" borderId="4" xfId="0" applyFill="1" applyBorder="1" applyAlignment="1">
      <alignment horizontal="center"/>
    </xf>
    <xf numFmtId="0" fontId="6" fillId="2" borderId="0" xfId="0" applyFont="1" applyFill="1" applyProtection="1">
      <protection locked="0"/>
    </xf>
    <xf numFmtId="0" fontId="7" fillId="2" borderId="0" xfId="0" applyFont="1" applyFill="1" applyProtection="1">
      <protection locked="0"/>
    </xf>
    <xf numFmtId="0" fontId="6" fillId="2" borderId="0" xfId="0" applyFont="1" applyFill="1" applyBorder="1" applyAlignment="1" applyProtection="1">
      <alignment horizontal="left"/>
      <protection locked="0"/>
    </xf>
    <xf numFmtId="0" fontId="7" fillId="2" borderId="0" xfId="0" applyFont="1" applyFill="1" applyBorder="1" applyAlignment="1" applyProtection="1">
      <alignment horizontal="center"/>
      <protection locked="0"/>
    </xf>
    <xf numFmtId="0" fontId="7" fillId="0" borderId="0" xfId="0" applyFont="1"/>
    <xf numFmtId="0" fontId="7" fillId="0" borderId="0" xfId="0" applyFont="1" applyProtection="1">
      <protection hidden="1"/>
    </xf>
    <xf numFmtId="0" fontId="8" fillId="0" borderId="0" xfId="0" applyFont="1"/>
    <xf numFmtId="0" fontId="7" fillId="2" borderId="0" xfId="0" applyFont="1" applyFill="1" applyAlignment="1" applyProtection="1">
      <alignment horizontal="center"/>
      <protection locked="0"/>
    </xf>
    <xf numFmtId="0" fontId="7" fillId="2" borderId="0" xfId="0" applyFont="1" applyFill="1" applyAlignment="1" applyProtection="1">
      <alignment horizontal="center"/>
      <protection hidden="1"/>
    </xf>
    <xf numFmtId="0" fontId="8" fillId="2" borderId="0" xfId="0" applyFont="1" applyFill="1" applyProtection="1">
      <protection locked="0"/>
    </xf>
    <xf numFmtId="0" fontId="9" fillId="4" borderId="0" xfId="0" applyFont="1" applyFill="1" applyProtection="1">
      <protection locked="0"/>
    </xf>
    <xf numFmtId="0" fontId="9" fillId="2" borderId="0" xfId="0" applyFont="1" applyFill="1" applyProtection="1">
      <protection locked="0"/>
    </xf>
    <xf numFmtId="44" fontId="10" fillId="2" borderId="0" xfId="0" applyNumberFormat="1" applyFont="1" applyFill="1" applyAlignment="1" applyProtection="1">
      <alignment horizontal="center"/>
    </xf>
    <xf numFmtId="0" fontId="7" fillId="2" borderId="0" xfId="0" applyFont="1" applyFill="1" applyBorder="1" applyProtection="1">
      <protection locked="0"/>
    </xf>
    <xf numFmtId="0" fontId="6" fillId="2" borderId="0" xfId="0" applyFont="1" applyFill="1" applyAlignment="1" applyProtection="1">
      <alignment horizontal="center"/>
      <protection locked="0"/>
    </xf>
    <xf numFmtId="0" fontId="6" fillId="2" borderId="0" xfId="0" applyFont="1" applyFill="1" applyBorder="1" applyAlignment="1" applyProtection="1">
      <alignment horizontal="center"/>
      <protection hidden="1"/>
    </xf>
    <xf numFmtId="0" fontId="11" fillId="2" borderId="0" xfId="0" applyFont="1" applyFill="1" applyProtection="1">
      <protection locked="0"/>
    </xf>
    <xf numFmtId="0" fontId="7" fillId="2" borderId="13" xfId="0" applyFont="1" applyFill="1" applyBorder="1" applyAlignment="1" applyProtection="1">
      <alignment horizontal="center"/>
    </xf>
    <xf numFmtId="0" fontId="7" fillId="3" borderId="17" xfId="0" applyFont="1" applyFill="1" applyBorder="1" applyAlignment="1" applyProtection="1">
      <alignment horizontal="center"/>
      <protection locked="0"/>
    </xf>
    <xf numFmtId="0" fontId="7" fillId="3" borderId="17" xfId="0" applyFont="1" applyFill="1" applyBorder="1" applyProtection="1">
      <protection locked="0"/>
    </xf>
    <xf numFmtId="0" fontId="7" fillId="2" borderId="17" xfId="0" applyFont="1" applyFill="1" applyBorder="1" applyAlignment="1" applyProtection="1">
      <alignment horizontal="center"/>
      <protection hidden="1"/>
    </xf>
    <xf numFmtId="44" fontId="6" fillId="2" borderId="17" xfId="0" applyNumberFormat="1" applyFont="1" applyFill="1" applyBorder="1" applyAlignment="1" applyProtection="1">
      <alignment horizontal="center"/>
      <protection hidden="1"/>
    </xf>
    <xf numFmtId="0" fontId="7" fillId="2" borderId="15" xfId="0" applyFont="1" applyFill="1" applyBorder="1" applyAlignment="1" applyProtection="1">
      <alignment horizontal="center"/>
    </xf>
    <xf numFmtId="0" fontId="8" fillId="2" borderId="16" xfId="0" applyFont="1" applyFill="1" applyBorder="1" applyProtection="1">
      <protection locked="0"/>
    </xf>
    <xf numFmtId="0" fontId="7" fillId="0" borderId="0" xfId="0" applyFont="1" applyFill="1" applyBorder="1" applyProtection="1">
      <protection locked="0"/>
    </xf>
    <xf numFmtId="0" fontId="0" fillId="0" borderId="0" xfId="0" applyFont="1"/>
    <xf numFmtId="164" fontId="7" fillId="3" borderId="17" xfId="0" applyNumberFormat="1" applyFont="1" applyFill="1" applyBorder="1" applyAlignment="1" applyProtection="1">
      <alignment horizontal="center"/>
      <protection locked="0"/>
    </xf>
    <xf numFmtId="0" fontId="0" fillId="0" borderId="0" xfId="0" applyFill="1" applyBorder="1" applyAlignment="1">
      <alignment horizontal="center"/>
    </xf>
    <xf numFmtId="0" fontId="0" fillId="0" borderId="0" xfId="0" applyBorder="1"/>
    <xf numFmtId="0" fontId="0" fillId="2" borderId="0" xfId="0" applyFill="1" applyBorder="1" applyAlignment="1">
      <alignment horizontal="center"/>
    </xf>
    <xf numFmtId="0" fontId="0" fillId="0" borderId="0" xfId="0" applyBorder="1" applyAlignment="1">
      <alignment horizontal="center"/>
    </xf>
    <xf numFmtId="0" fontId="2" fillId="0" borderId="18" xfId="0" applyFont="1" applyFill="1" applyBorder="1" applyAlignment="1">
      <alignment horizontal="center"/>
    </xf>
    <xf numFmtId="0" fontId="0" fillId="0" borderId="0" xfId="0" applyAlignment="1"/>
    <xf numFmtId="0" fontId="0" fillId="0" borderId="20" xfId="0" applyBorder="1" applyAlignment="1">
      <alignment wrapText="1"/>
    </xf>
    <xf numFmtId="0" fontId="0" fillId="0" borderId="0" xfId="0" applyBorder="1" applyAlignment="1">
      <alignment wrapText="1"/>
    </xf>
    <xf numFmtId="0" fontId="0" fillId="0" borderId="0" xfId="0" applyAlignment="1">
      <alignment wrapText="1"/>
    </xf>
    <xf numFmtId="0" fontId="6" fillId="0" borderId="0" xfId="0" applyFont="1"/>
    <xf numFmtId="0" fontId="7" fillId="0" borderId="0" xfId="0" applyNumberFormat="1" applyFont="1" applyAlignment="1" applyProtection="1">
      <alignment wrapText="1"/>
      <protection hidden="1"/>
    </xf>
    <xf numFmtId="0" fontId="7" fillId="2" borderId="0" xfId="0" applyNumberFormat="1" applyFont="1" applyFill="1" applyAlignment="1" applyProtection="1">
      <alignment horizontal="center" wrapText="1"/>
      <protection hidden="1"/>
    </xf>
    <xf numFmtId="0" fontId="6" fillId="2" borderId="0" xfId="0" applyNumberFormat="1" applyFont="1" applyFill="1" applyBorder="1" applyAlignment="1" applyProtection="1">
      <alignment horizontal="center" wrapText="1"/>
      <protection hidden="1"/>
    </xf>
    <xf numFmtId="0" fontId="7" fillId="2" borderId="17" xfId="0" applyNumberFormat="1" applyFont="1" applyFill="1" applyBorder="1" applyAlignment="1" applyProtection="1">
      <alignment horizontal="center" wrapText="1"/>
      <protection hidden="1"/>
    </xf>
    <xf numFmtId="0" fontId="18" fillId="2" borderId="0" xfId="0" applyFont="1" applyFill="1" applyProtection="1">
      <protection locked="0"/>
    </xf>
    <xf numFmtId="0" fontId="18" fillId="0" borderId="0" xfId="0" applyFont="1"/>
    <xf numFmtId="0" fontId="15" fillId="2" borderId="0" xfId="0" applyFont="1" applyFill="1" applyAlignment="1" applyProtection="1">
      <alignment horizontal="left"/>
      <protection locked="0"/>
    </xf>
    <xf numFmtId="0" fontId="14" fillId="2" borderId="0" xfId="0" applyFont="1" applyFill="1" applyBorder="1" applyAlignment="1" applyProtection="1">
      <alignment horizontal="center"/>
      <protection locked="0"/>
    </xf>
    <xf numFmtId="44" fontId="7" fillId="2" borderId="0" xfId="1" applyFont="1" applyFill="1" applyProtection="1">
      <protection locked="0"/>
    </xf>
    <xf numFmtId="0" fontId="15" fillId="2" borderId="0" xfId="0" applyFont="1" applyFill="1" applyBorder="1" applyAlignment="1" applyProtection="1">
      <alignment horizontal="center"/>
      <protection locked="0"/>
    </xf>
    <xf numFmtId="0" fontId="15" fillId="2" borderId="0" xfId="0" applyFont="1" applyFill="1" applyBorder="1" applyProtection="1">
      <protection locked="0"/>
    </xf>
    <xf numFmtId="0" fontId="15" fillId="2" borderId="0" xfId="0" applyNumberFormat="1" applyFont="1" applyFill="1" applyBorder="1" applyAlignment="1" applyProtection="1">
      <alignment horizontal="center" wrapText="1"/>
      <protection hidden="1"/>
    </xf>
    <xf numFmtId="0" fontId="6" fillId="2" borderId="0" xfId="0" applyFont="1" applyFill="1" applyAlignment="1" applyProtection="1">
      <alignment horizontal="left"/>
      <protection locked="0"/>
    </xf>
    <xf numFmtId="0" fontId="6" fillId="2" borderId="0" xfId="0" applyFont="1" applyFill="1" applyAlignment="1" applyProtection="1">
      <alignment horizontal="center"/>
      <protection hidden="1"/>
    </xf>
    <xf numFmtId="0" fontId="15" fillId="2" borderId="0" xfId="0" applyFont="1" applyFill="1" applyAlignment="1" applyProtection="1">
      <alignment horizontal="center"/>
      <protection locked="0"/>
    </xf>
    <xf numFmtId="0" fontId="10" fillId="2" borderId="0" xfId="0" applyFont="1" applyFill="1" applyProtection="1">
      <protection locked="0"/>
    </xf>
    <xf numFmtId="0" fontId="7" fillId="0" borderId="17" xfId="0" applyFont="1" applyBorder="1"/>
    <xf numFmtId="0" fontId="7" fillId="2" borderId="17" xfId="0" applyFont="1" applyFill="1" applyBorder="1" applyAlignment="1" applyProtection="1">
      <alignment horizontal="center"/>
    </xf>
    <xf numFmtId="44" fontId="7" fillId="0" borderId="0" xfId="1" applyFont="1"/>
    <xf numFmtId="44" fontId="6" fillId="2" borderId="0" xfId="1" applyFont="1" applyFill="1" applyProtection="1">
      <protection locked="0"/>
    </xf>
    <xf numFmtId="44" fontId="7" fillId="3" borderId="17" xfId="1" applyFont="1" applyFill="1" applyBorder="1" applyProtection="1">
      <protection locked="0"/>
    </xf>
    <xf numFmtId="44" fontId="15" fillId="2" borderId="0" xfId="1" applyFont="1" applyFill="1" applyProtection="1">
      <protection locked="0"/>
    </xf>
    <xf numFmtId="44" fontId="6" fillId="2" borderId="17" xfId="1" applyFont="1" applyFill="1" applyBorder="1" applyProtection="1"/>
    <xf numFmtId="164" fontId="7" fillId="3" borderId="0" xfId="0" applyNumberFormat="1" applyFont="1" applyFill="1" applyBorder="1" applyAlignment="1" applyProtection="1">
      <alignment horizontal="center"/>
      <protection locked="0"/>
    </xf>
    <xf numFmtId="44" fontId="6" fillId="2" borderId="17" xfId="1" applyFont="1" applyFill="1" applyBorder="1" applyProtection="1">
      <protection hidden="1"/>
    </xf>
    <xf numFmtId="44" fontId="6" fillId="0" borderId="0" xfId="1" applyFont="1"/>
    <xf numFmtId="44" fontId="6" fillId="0" borderId="17" xfId="1" applyFont="1" applyBorder="1" applyProtection="1">
      <protection hidden="1"/>
    </xf>
    <xf numFmtId="0" fontId="3" fillId="2" borderId="30" xfId="0" applyFont="1" applyFill="1" applyBorder="1" applyAlignment="1">
      <alignment horizontal="left"/>
    </xf>
    <xf numFmtId="0" fontId="3" fillId="2" borderId="31" xfId="0" applyFont="1" applyFill="1" applyBorder="1" applyAlignment="1">
      <alignment horizontal="left"/>
    </xf>
    <xf numFmtId="0" fontId="3" fillId="2" borderId="32" xfId="0" applyFont="1" applyFill="1" applyBorder="1" applyAlignment="1">
      <alignment horizontal="left"/>
    </xf>
    <xf numFmtId="44" fontId="21" fillId="2" borderId="33" xfId="0" applyNumberFormat="1" applyFont="1" applyFill="1" applyBorder="1" applyAlignment="1" applyProtection="1">
      <alignment horizontal="center"/>
      <protection hidden="1"/>
    </xf>
    <xf numFmtId="0" fontId="0" fillId="0" borderId="0" xfId="0" applyFill="1" applyBorder="1"/>
    <xf numFmtId="0" fontId="3" fillId="2" borderId="7" xfId="0" applyFont="1" applyFill="1" applyBorder="1" applyAlignment="1">
      <alignment horizontal="left"/>
    </xf>
    <xf numFmtId="0" fontId="0" fillId="2" borderId="0" xfId="0" applyFill="1" applyBorder="1"/>
    <xf numFmtId="0" fontId="3" fillId="2" borderId="0" xfId="0" applyFont="1" applyFill="1" applyBorder="1" applyAlignment="1">
      <alignment horizontal="left"/>
    </xf>
    <xf numFmtId="0" fontId="2" fillId="0" borderId="0" xfId="0" applyFont="1" applyBorder="1"/>
    <xf numFmtId="0" fontId="3" fillId="2" borderId="0" xfId="0" applyFont="1" applyFill="1" applyBorder="1"/>
    <xf numFmtId="0" fontId="0" fillId="0" borderId="4" xfId="0" applyFill="1" applyBorder="1"/>
    <xf numFmtId="0" fontId="0" fillId="2" borderId="25" xfId="0" applyFill="1" applyBorder="1" applyAlignment="1">
      <alignment horizontal="center"/>
    </xf>
    <xf numFmtId="44" fontId="0" fillId="0" borderId="34" xfId="0" applyNumberFormat="1" applyFill="1" applyBorder="1"/>
    <xf numFmtId="44" fontId="0" fillId="0" borderId="35" xfId="0" applyNumberFormat="1" applyFill="1" applyBorder="1"/>
    <xf numFmtId="44" fontId="0" fillId="0" borderId="36" xfId="0" applyNumberFormat="1" applyFill="1" applyBorder="1"/>
    <xf numFmtId="0" fontId="7" fillId="2" borderId="0" xfId="0" applyFont="1" applyFill="1" applyProtection="1">
      <protection hidden="1"/>
    </xf>
    <xf numFmtId="0" fontId="2" fillId="2" borderId="0" xfId="0" applyFont="1" applyFill="1" applyAlignment="1" applyProtection="1">
      <alignment horizontal="right"/>
      <protection hidden="1"/>
    </xf>
    <xf numFmtId="0" fontId="6" fillId="2" borderId="0" xfId="0" applyFont="1" applyFill="1" applyAlignment="1" applyProtection="1">
      <alignment horizontal="right"/>
      <protection hidden="1"/>
    </xf>
    <xf numFmtId="0" fontId="15" fillId="2" borderId="0" xfId="0" applyFont="1" applyFill="1" applyBorder="1" applyAlignment="1" applyProtection="1">
      <alignment horizontal="center"/>
      <protection hidden="1"/>
    </xf>
    <xf numFmtId="44" fontId="7" fillId="2" borderId="17" xfId="1" applyFont="1" applyFill="1" applyBorder="1" applyAlignment="1" applyProtection="1">
      <alignment horizontal="center"/>
      <protection hidden="1"/>
    </xf>
    <xf numFmtId="0" fontId="6" fillId="2" borderId="0" xfId="0" applyFont="1" applyFill="1" applyBorder="1" applyAlignment="1" applyProtection="1">
      <alignment horizontal="center" wrapText="1"/>
      <protection hidden="1"/>
    </xf>
    <xf numFmtId="0" fontId="13" fillId="0" borderId="0" xfId="0" applyFont="1" applyProtection="1">
      <protection hidden="1"/>
    </xf>
    <xf numFmtId="0" fontId="6" fillId="0" borderId="0" xfId="0" applyFont="1" applyProtection="1">
      <protection hidden="1"/>
    </xf>
    <xf numFmtId="0" fontId="2" fillId="0" borderId="19" xfId="0" applyFont="1" applyBorder="1" applyProtection="1">
      <protection hidden="1"/>
    </xf>
    <xf numFmtId="0" fontId="2" fillId="0" borderId="21" xfId="0" applyFont="1" applyBorder="1" applyAlignment="1" applyProtection="1">
      <alignment wrapText="1"/>
      <protection hidden="1"/>
    </xf>
    <xf numFmtId="0" fontId="2" fillId="0" borderId="22" xfId="0" applyFont="1" applyBorder="1" applyAlignment="1" applyProtection="1">
      <alignment wrapText="1"/>
      <protection hidden="1"/>
    </xf>
    <xf numFmtId="0" fontId="0" fillId="0" borderId="22" xfId="0" applyFont="1" applyBorder="1" applyAlignment="1" applyProtection="1">
      <alignment wrapText="1"/>
      <protection hidden="1"/>
    </xf>
    <xf numFmtId="0" fontId="0" fillId="0" borderId="21" xfId="0" applyFont="1" applyBorder="1" applyAlignment="1" applyProtection="1">
      <alignment wrapText="1"/>
      <protection hidden="1"/>
    </xf>
    <xf numFmtId="0" fontId="0" fillId="0" borderId="23" xfId="0" applyFont="1" applyFill="1" applyBorder="1" applyAlignment="1" applyProtection="1">
      <alignment wrapText="1"/>
      <protection hidden="1"/>
    </xf>
    <xf numFmtId="0" fontId="0" fillId="0" borderId="24" xfId="0" applyFont="1" applyBorder="1" applyAlignment="1" applyProtection="1">
      <alignment wrapText="1"/>
      <protection hidden="1"/>
    </xf>
    <xf numFmtId="0" fontId="0" fillId="0" borderId="27" xfId="0" applyFont="1" applyBorder="1" applyAlignment="1" applyProtection="1">
      <alignment wrapText="1"/>
      <protection hidden="1"/>
    </xf>
    <xf numFmtId="0" fontId="20" fillId="0" borderId="15" xfId="0" applyFont="1" applyBorder="1" applyAlignment="1" applyProtection="1">
      <alignment wrapText="1"/>
      <protection hidden="1"/>
    </xf>
    <xf numFmtId="0" fontId="0" fillId="0" borderId="17" xfId="0" applyFont="1" applyBorder="1" applyAlignment="1" applyProtection="1">
      <alignment wrapText="1"/>
      <protection hidden="1"/>
    </xf>
    <xf numFmtId="0" fontId="16" fillId="0" borderId="25" xfId="0" applyFont="1" applyBorder="1" applyAlignment="1" applyProtection="1">
      <alignment vertical="center"/>
      <protection hidden="1"/>
    </xf>
    <xf numFmtId="0" fontId="17" fillId="0" borderId="25" xfId="0" applyFont="1" applyBorder="1" applyAlignment="1" applyProtection="1">
      <alignment horizontal="left" vertical="center" indent="2"/>
      <protection hidden="1"/>
    </xf>
    <xf numFmtId="0" fontId="17" fillId="0" borderId="25" xfId="0" applyFont="1" applyBorder="1" applyAlignment="1" applyProtection="1">
      <alignment horizontal="left" vertical="center" wrapText="1" indent="2"/>
      <protection hidden="1"/>
    </xf>
    <xf numFmtId="0" fontId="0" fillId="0" borderId="26" xfId="0" applyFont="1" applyBorder="1" applyProtection="1">
      <protection hidden="1"/>
    </xf>
    <xf numFmtId="0" fontId="7" fillId="0" borderId="0" xfId="0" applyFont="1" applyFill="1" applyBorder="1" applyAlignment="1" applyProtection="1">
      <protection locked="0"/>
    </xf>
    <xf numFmtId="49" fontId="7" fillId="3" borderId="17" xfId="0" applyNumberFormat="1" applyFont="1" applyFill="1" applyBorder="1" applyAlignment="1" applyProtection="1">
      <alignment horizontal="center"/>
      <protection locked="0"/>
    </xf>
    <xf numFmtId="44" fontId="7" fillId="3" borderId="17" xfId="1" applyFont="1" applyFill="1" applyBorder="1" applyAlignment="1" applyProtection="1">
      <alignment horizontal="center"/>
      <protection locked="0"/>
    </xf>
    <xf numFmtId="0" fontId="6" fillId="2" borderId="14" xfId="0" applyFont="1" applyFill="1" applyBorder="1" applyAlignment="1" applyProtection="1">
      <alignment horizontal="center"/>
      <protection hidden="1"/>
    </xf>
    <xf numFmtId="0" fontId="6" fillId="2" borderId="0" xfId="0" applyFont="1" applyFill="1" applyBorder="1" applyProtection="1">
      <protection hidden="1"/>
    </xf>
    <xf numFmtId="44" fontId="6" fillId="2" borderId="0" xfId="1" applyFont="1" applyFill="1" applyProtection="1">
      <protection hidden="1"/>
    </xf>
    <xf numFmtId="0" fontId="8" fillId="2" borderId="0" xfId="0" applyFont="1" applyFill="1" applyProtection="1">
      <protection hidden="1"/>
    </xf>
    <xf numFmtId="0" fontId="11" fillId="2" borderId="0" xfId="0" applyFont="1" applyFill="1" applyProtection="1">
      <protection hidden="1"/>
    </xf>
    <xf numFmtId="0" fontId="3" fillId="0" borderId="0" xfId="0" applyFont="1" applyFill="1" applyBorder="1"/>
    <xf numFmtId="0" fontId="3" fillId="0" borderId="0" xfId="0" applyFont="1" applyFill="1" applyBorder="1" applyAlignment="1">
      <alignment horizontal="left"/>
    </xf>
    <xf numFmtId="0" fontId="3" fillId="0" borderId="31" xfId="0" applyFont="1" applyFill="1" applyBorder="1" applyAlignment="1">
      <alignment horizontal="left"/>
    </xf>
    <xf numFmtId="0" fontId="3" fillId="0" borderId="32" xfId="0" applyFont="1" applyFill="1" applyBorder="1" applyAlignment="1">
      <alignment horizontal="left"/>
    </xf>
    <xf numFmtId="0" fontId="24" fillId="0" borderId="18" xfId="4" applyFont="1" applyBorder="1" applyProtection="1">
      <protection locked="0"/>
    </xf>
    <xf numFmtId="0" fontId="22" fillId="0" borderId="0" xfId="0" applyFont="1" applyFill="1" applyBorder="1" applyAlignment="1">
      <alignment horizontal="left"/>
    </xf>
    <xf numFmtId="0" fontId="22" fillId="0" borderId="18" xfId="0" applyFont="1" applyBorder="1" applyProtection="1">
      <protection locked="0"/>
    </xf>
    <xf numFmtId="0" fontId="0" fillId="0" borderId="15" xfId="0" applyBorder="1"/>
    <xf numFmtId="0" fontId="22" fillId="0" borderId="0" xfId="0" applyFont="1" applyBorder="1" applyAlignment="1">
      <alignment wrapText="1"/>
    </xf>
    <xf numFmtId="0" fontId="0" fillId="0" borderId="18" xfId="0" applyBorder="1"/>
    <xf numFmtId="0" fontId="25" fillId="5" borderId="0" xfId="0" applyFont="1" applyFill="1" applyBorder="1" applyAlignment="1">
      <alignment horizontal="left"/>
    </xf>
    <xf numFmtId="0" fontId="0" fillId="0" borderId="0" xfId="0" applyAlignment="1">
      <alignment horizontal="left"/>
    </xf>
    <xf numFmtId="14" fontId="22" fillId="0" borderId="18" xfId="0" applyNumberFormat="1" applyFont="1" applyBorder="1" applyAlignment="1" applyProtection="1">
      <alignment horizontal="left"/>
      <protection locked="0"/>
    </xf>
    <xf numFmtId="0" fontId="22" fillId="0" borderId="0" xfId="0" applyFont="1" applyBorder="1" applyAlignment="1">
      <alignment horizontal="left"/>
    </xf>
    <xf numFmtId="0" fontId="22" fillId="0" borderId="0" xfId="0" applyFont="1" applyAlignment="1">
      <alignment horizontal="left"/>
    </xf>
    <xf numFmtId="0" fontId="22" fillId="0" borderId="13" xfId="0" applyFont="1" applyBorder="1"/>
    <xf numFmtId="0" fontId="22" fillId="0" borderId="0" xfId="0" applyFont="1"/>
    <xf numFmtId="0" fontId="25" fillId="0" borderId="0" xfId="0" applyFont="1"/>
    <xf numFmtId="44" fontId="2" fillId="5" borderId="15" xfId="0" applyNumberFormat="1" applyFont="1" applyFill="1" applyBorder="1" applyProtection="1"/>
    <xf numFmtId="0" fontId="25" fillId="0" borderId="0" xfId="3" applyFont="1" applyBorder="1"/>
    <xf numFmtId="0" fontId="0" fillId="0" borderId="13" xfId="0" applyFont="1" applyBorder="1" applyAlignment="1" applyProtection="1">
      <alignment horizontal="center"/>
    </xf>
    <xf numFmtId="0" fontId="22" fillId="0" borderId="0" xfId="0" applyFont="1" applyBorder="1"/>
    <xf numFmtId="0" fontId="0" fillId="0" borderId="15" xfId="0" applyFont="1" applyBorder="1" applyAlignment="1" applyProtection="1">
      <alignment horizontal="left"/>
      <protection locked="0"/>
    </xf>
    <xf numFmtId="0" fontId="26" fillId="0" borderId="15" xfId="0" applyFont="1" applyBorder="1" applyAlignment="1" applyProtection="1">
      <alignment horizontal="left" vertical="center"/>
      <protection locked="0"/>
    </xf>
    <xf numFmtId="14" fontId="0" fillId="0" borderId="18" xfId="0" applyNumberFormat="1" applyFont="1" applyBorder="1" applyAlignment="1" applyProtection="1">
      <alignment horizontal="left"/>
      <protection locked="0"/>
    </xf>
    <xf numFmtId="0" fontId="27" fillId="0" borderId="0" xfId="2" applyFont="1" applyAlignment="1">
      <alignment horizontal="left" wrapText="1"/>
    </xf>
    <xf numFmtId="0" fontId="28" fillId="0" borderId="0" xfId="2" applyFont="1" applyAlignment="1">
      <alignment horizontal="left" wrapText="1"/>
    </xf>
    <xf numFmtId="0" fontId="28" fillId="0" borderId="0" xfId="2" applyFont="1" applyAlignment="1">
      <alignment horizontal="right" vertical="top" wrapText="1"/>
    </xf>
    <xf numFmtId="0" fontId="29" fillId="0" borderId="0" xfId="0" applyFont="1" applyAlignment="1">
      <alignment horizontal="center" vertical="center"/>
    </xf>
    <xf numFmtId="0" fontId="6" fillId="2" borderId="0" xfId="1" applyNumberFormat="1" applyFont="1" applyFill="1" applyAlignment="1" applyProtection="1">
      <alignment horizontal="center" wrapText="1"/>
      <protection hidden="1"/>
    </xf>
    <xf numFmtId="44" fontId="0" fillId="0" borderId="0" xfId="0" applyNumberFormat="1" applyFill="1" applyBorder="1"/>
    <xf numFmtId="0" fontId="7" fillId="3" borderId="0" xfId="0" applyFont="1" applyFill="1" applyBorder="1" applyAlignment="1" applyProtection="1">
      <protection locked="0"/>
    </xf>
    <xf numFmtId="0" fontId="7" fillId="0" borderId="28" xfId="0" applyFont="1" applyFill="1" applyBorder="1" applyAlignment="1" applyProtection="1">
      <alignment horizontal="center"/>
      <protection hidden="1"/>
    </xf>
    <xf numFmtId="0" fontId="7" fillId="0" borderId="29" xfId="0" applyFont="1" applyFill="1" applyBorder="1" applyAlignment="1" applyProtection="1">
      <alignment horizontal="center"/>
      <protection hidden="1"/>
    </xf>
    <xf numFmtId="0" fontId="2" fillId="0" borderId="17" xfId="0" applyFont="1" applyBorder="1" applyAlignment="1">
      <alignment horizontal="center"/>
    </xf>
    <xf numFmtId="0" fontId="28" fillId="0" borderId="0" xfId="2" applyFont="1" applyAlignment="1">
      <alignment horizontal="left" wrapText="1"/>
    </xf>
    <xf numFmtId="0" fontId="27" fillId="0" borderId="0" xfId="2" applyFont="1" applyAlignment="1">
      <alignment horizontal="left" wrapText="1"/>
    </xf>
    <xf numFmtId="0" fontId="28" fillId="0" borderId="0" xfId="2" applyFont="1" applyAlignment="1">
      <alignment horizontal="center" wrapText="1"/>
    </xf>
    <xf numFmtId="0" fontId="27" fillId="0" borderId="0" xfId="2" applyFont="1" applyAlignment="1">
      <alignment horizontal="center" wrapText="1"/>
    </xf>
    <xf numFmtId="0" fontId="25" fillId="0" borderId="0" xfId="0" applyFont="1" applyAlignment="1">
      <alignment horizontal="left" wrapText="1"/>
    </xf>
    <xf numFmtId="0" fontId="22" fillId="0" borderId="0" xfId="0" applyFont="1" applyAlignment="1" applyProtection="1">
      <protection locked="0"/>
    </xf>
    <xf numFmtId="0" fontId="0" fillId="0" borderId="0" xfId="0" applyAlignment="1"/>
    <xf numFmtId="0" fontId="0" fillId="0" borderId="18" xfId="0" applyBorder="1" applyAlignment="1"/>
  </cellXfs>
  <cellStyles count="5">
    <cellStyle name="Currency" xfId="1" builtinId="4"/>
    <cellStyle name="Hyperlink" xfId="4" builtinId="8"/>
    <cellStyle name="Normal" xfId="0" builtinId="0"/>
    <cellStyle name="Title 2" xfId="2" xr:uid="{00000000-0005-0000-0000-000002000000}"/>
    <cellStyle name="Total" xfId="3"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733425</xdr:colOff>
      <xdr:row>0</xdr:row>
      <xdr:rowOff>0</xdr:rowOff>
    </xdr:from>
    <xdr:ext cx="5077883" cy="874183"/>
    <xdr:pic>
      <xdr:nvPicPr>
        <xdr:cNvPr id="2" name="Picture 1">
          <a:extLst>
            <a:ext uri="{FF2B5EF4-FFF2-40B4-BE49-F238E27FC236}">
              <a16:creationId xmlns:a16="http://schemas.microsoft.com/office/drawing/2014/main" id="{CBDB61F0-67FB-4F35-A5F9-BE337AAE25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0"/>
          <a:ext cx="5077883" cy="874183"/>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42"/>
  <sheetViews>
    <sheetView showGridLines="0" tabSelected="1" workbookViewId="0">
      <selection activeCell="A6" sqref="A6"/>
    </sheetView>
  </sheetViews>
  <sheetFormatPr defaultColWidth="8.85546875" defaultRowHeight="15" x14ac:dyDescent="0.25"/>
  <cols>
    <col min="1" max="1" width="118.42578125" style="79" customWidth="1"/>
    <col min="2" max="2" width="55.140625" style="86" customWidth="1"/>
    <col min="3" max="16384" width="8.85546875" style="19"/>
  </cols>
  <sheetData>
    <row r="1" spans="1:2" ht="18.75" x14ac:dyDescent="0.3">
      <c r="A1" s="139" t="s">
        <v>425</v>
      </c>
    </row>
    <row r="2" spans="1:2" ht="18.75" x14ac:dyDescent="0.3">
      <c r="A2" s="139" t="s">
        <v>426</v>
      </c>
    </row>
    <row r="3" spans="1:2" ht="11.45" customHeight="1" x14ac:dyDescent="0.3">
      <c r="A3" s="139"/>
    </row>
    <row r="4" spans="1:2" ht="17.649999999999999" customHeight="1" thickBot="1" x14ac:dyDescent="0.3">
      <c r="A4" s="140" t="s">
        <v>731</v>
      </c>
    </row>
    <row r="5" spans="1:2" ht="23.1" customHeight="1" x14ac:dyDescent="0.25">
      <c r="A5" s="141" t="s">
        <v>427</v>
      </c>
      <c r="B5" s="87"/>
    </row>
    <row r="6" spans="1:2" ht="111.75" customHeight="1" x14ac:dyDescent="0.25">
      <c r="A6" s="142" t="s">
        <v>730</v>
      </c>
      <c r="B6" s="87"/>
    </row>
    <row r="7" spans="1:2" ht="15.95" customHeight="1" x14ac:dyDescent="0.25">
      <c r="A7" s="143"/>
      <c r="B7" s="87"/>
    </row>
    <row r="8" spans="1:2" x14ac:dyDescent="0.25">
      <c r="A8" s="143" t="s">
        <v>501</v>
      </c>
      <c r="B8" s="87"/>
    </row>
    <row r="9" spans="1:2" x14ac:dyDescent="0.25">
      <c r="A9" s="143"/>
      <c r="B9" s="87"/>
    </row>
    <row r="10" spans="1:2" s="79" customFormat="1" x14ac:dyDescent="0.25">
      <c r="A10" s="144" t="s">
        <v>505</v>
      </c>
      <c r="B10" s="87"/>
    </row>
    <row r="11" spans="1:2" s="79" customFormat="1" x14ac:dyDescent="0.25">
      <c r="A11" s="144" t="s">
        <v>506</v>
      </c>
      <c r="B11" s="87"/>
    </row>
    <row r="12" spans="1:2" s="79" customFormat="1" x14ac:dyDescent="0.25">
      <c r="A12" s="144"/>
      <c r="B12" s="87"/>
    </row>
    <row r="13" spans="1:2" s="79" customFormat="1" x14ac:dyDescent="0.25">
      <c r="A13" s="144" t="s">
        <v>444</v>
      </c>
      <c r="B13" s="87"/>
    </row>
    <row r="14" spans="1:2" x14ac:dyDescent="0.25">
      <c r="A14" s="145" t="s">
        <v>428</v>
      </c>
      <c r="B14" s="87"/>
    </row>
    <row r="15" spans="1:2" x14ac:dyDescent="0.25">
      <c r="A15" s="146" t="s">
        <v>429</v>
      </c>
      <c r="B15" s="87"/>
    </row>
    <row r="16" spans="1:2" x14ac:dyDescent="0.25">
      <c r="A16" s="145" t="s">
        <v>445</v>
      </c>
      <c r="B16" s="87"/>
    </row>
    <row r="17" spans="1:2" ht="30" x14ac:dyDescent="0.25">
      <c r="A17" s="145" t="s">
        <v>677</v>
      </c>
      <c r="B17" s="87"/>
    </row>
    <row r="18" spans="1:2" ht="33" customHeight="1" x14ac:dyDescent="0.25">
      <c r="A18" s="145" t="s">
        <v>500</v>
      </c>
      <c r="B18" s="87"/>
    </row>
    <row r="19" spans="1:2" ht="57.6" hidden="1" customHeight="1" x14ac:dyDescent="0.25">
      <c r="A19" s="145" t="s">
        <v>430</v>
      </c>
      <c r="B19" s="87"/>
    </row>
    <row r="20" spans="1:2" ht="29.1" hidden="1" customHeight="1" thickBot="1" x14ac:dyDescent="0.3">
      <c r="A20" s="147" t="s">
        <v>431</v>
      </c>
      <c r="B20" s="87"/>
    </row>
    <row r="21" spans="1:2" ht="21.75" customHeight="1" x14ac:dyDescent="0.25">
      <c r="A21" s="148" t="s">
        <v>503</v>
      </c>
      <c r="B21" s="87"/>
    </row>
    <row r="22" spans="1:2" ht="39.75" customHeight="1" x14ac:dyDescent="0.25">
      <c r="A22" s="145" t="s">
        <v>504</v>
      </c>
      <c r="B22" s="87"/>
    </row>
    <row r="23" spans="1:2" ht="52.5" customHeight="1" x14ac:dyDescent="0.25">
      <c r="A23" s="145" t="s">
        <v>647</v>
      </c>
      <c r="B23" s="87"/>
    </row>
    <row r="24" spans="1:2" ht="66" customHeight="1" x14ac:dyDescent="0.25">
      <c r="A24" s="145" t="s">
        <v>446</v>
      </c>
      <c r="B24" s="87"/>
    </row>
    <row r="25" spans="1:2" ht="37.5" customHeight="1" x14ac:dyDescent="0.25">
      <c r="A25" s="145" t="s">
        <v>648</v>
      </c>
      <c r="B25" s="87"/>
    </row>
    <row r="26" spans="1:2" ht="39" customHeight="1" x14ac:dyDescent="0.25">
      <c r="A26" s="145" t="s">
        <v>729</v>
      </c>
      <c r="B26" s="88"/>
    </row>
    <row r="27" spans="1:2" ht="38.25" customHeight="1" x14ac:dyDescent="0.25">
      <c r="A27" s="145" t="s">
        <v>674</v>
      </c>
      <c r="B27" s="88"/>
    </row>
    <row r="28" spans="1:2" ht="38.25" customHeight="1" x14ac:dyDescent="0.25">
      <c r="A28" s="145" t="s">
        <v>675</v>
      </c>
      <c r="B28" s="88"/>
    </row>
    <row r="29" spans="1:2" x14ac:dyDescent="0.25">
      <c r="A29" s="145" t="s">
        <v>502</v>
      </c>
      <c r="B29" s="87"/>
    </row>
    <row r="30" spans="1:2" x14ac:dyDescent="0.25">
      <c r="A30" s="149" t="s">
        <v>449</v>
      </c>
      <c r="B30" s="88"/>
    </row>
    <row r="31" spans="1:2" x14ac:dyDescent="0.25">
      <c r="A31" s="150"/>
      <c r="B31" s="88"/>
    </row>
    <row r="32" spans="1:2" ht="15.75" x14ac:dyDescent="0.25">
      <c r="A32" s="151" t="s">
        <v>432</v>
      </c>
      <c r="B32" s="88"/>
    </row>
    <row r="33" spans="1:2" x14ac:dyDescent="0.25">
      <c r="A33" s="152" t="s">
        <v>433</v>
      </c>
      <c r="B33" s="88"/>
    </row>
    <row r="34" spans="1:2" x14ac:dyDescent="0.25">
      <c r="A34" s="152" t="s">
        <v>434</v>
      </c>
    </row>
    <row r="35" spans="1:2" x14ac:dyDescent="0.25">
      <c r="A35" s="152" t="s">
        <v>435</v>
      </c>
    </row>
    <row r="36" spans="1:2" x14ac:dyDescent="0.25">
      <c r="A36" s="152" t="s">
        <v>436</v>
      </c>
    </row>
    <row r="37" spans="1:2" s="89" customFormat="1" ht="75" x14ac:dyDescent="0.25">
      <c r="A37" s="153" t="s">
        <v>437</v>
      </c>
    </row>
    <row r="38" spans="1:2" ht="60" x14ac:dyDescent="0.25">
      <c r="A38" s="153" t="s">
        <v>438</v>
      </c>
    </row>
    <row r="39" spans="1:2" x14ac:dyDescent="0.25">
      <c r="A39" s="152" t="s">
        <v>439</v>
      </c>
    </row>
    <row r="40" spans="1:2" x14ac:dyDescent="0.25">
      <c r="A40" s="152" t="s">
        <v>440</v>
      </c>
    </row>
    <row r="41" spans="1:2" x14ac:dyDescent="0.25">
      <c r="A41" s="152" t="s">
        <v>441</v>
      </c>
    </row>
    <row r="42" spans="1:2" s="86" customFormat="1" x14ac:dyDescent="0.25">
      <c r="A42" s="154"/>
    </row>
  </sheetData>
  <sheetProtection selectLockedCell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Z311"/>
  <sheetViews>
    <sheetView zoomScaleNormal="100" workbookViewId="0">
      <selection activeCell="J5" sqref="J5"/>
    </sheetView>
  </sheetViews>
  <sheetFormatPr defaultColWidth="8.5703125" defaultRowHeight="14.45" customHeight="1" x14ac:dyDescent="0.25"/>
  <cols>
    <col min="1" max="1" width="2.140625" style="58" customWidth="1"/>
    <col min="2" max="2" width="5.140625" style="58" customWidth="1"/>
    <col min="3" max="3" width="14.28515625" style="58" customWidth="1"/>
    <col min="4" max="4" width="19.140625" style="58" customWidth="1"/>
    <col min="5" max="5" width="14.5703125" style="58" customWidth="1"/>
    <col min="6" max="6" width="18.7109375" style="58" customWidth="1"/>
    <col min="7" max="7" width="14.140625" style="58" customWidth="1"/>
    <col min="8" max="8" width="17.28515625" style="58" customWidth="1"/>
    <col min="9" max="9" width="16.7109375" style="59" customWidth="1"/>
    <col min="10" max="10" width="13.85546875" style="58" customWidth="1"/>
    <col min="11" max="11" width="63.85546875" style="58" customWidth="1"/>
    <col min="12" max="12" width="10.28515625" style="58" customWidth="1"/>
    <col min="13" max="13" width="13" style="91" customWidth="1"/>
    <col min="14" max="14" width="13.140625" style="59" customWidth="1"/>
    <col min="15" max="15" width="8.85546875" style="58" customWidth="1"/>
    <col min="16" max="16" width="12.140625" style="59" bestFit="1" customWidth="1"/>
    <col min="17" max="17" width="16.140625" style="90" bestFit="1" customWidth="1"/>
    <col min="18" max="18" width="13.7109375" style="109" customWidth="1"/>
    <col min="19" max="19" width="14.85546875" style="116" customWidth="1"/>
    <col min="20" max="20" width="8.5703125" style="58"/>
    <col min="21" max="21" width="8.5703125" style="60" customWidth="1"/>
    <col min="22" max="22" width="69.5703125" style="60" hidden="1" customWidth="1"/>
    <col min="23" max="23" width="9" style="60" hidden="1" customWidth="1"/>
    <col min="24" max="24" width="33.5703125" style="58" hidden="1" customWidth="1"/>
    <col min="25" max="25" width="8.42578125" style="58" hidden="1" customWidth="1"/>
    <col min="26" max="26" width="6" style="58" hidden="1" customWidth="1"/>
    <col min="27" max="29" width="8.5703125" style="58" customWidth="1"/>
    <col min="30" max="16384" width="8.5703125" style="58"/>
  </cols>
  <sheetData>
    <row r="1" spans="1:25" ht="14.45" customHeight="1" x14ac:dyDescent="0.25">
      <c r="B1" s="54" t="s">
        <v>731</v>
      </c>
    </row>
    <row r="2" spans="1:25" ht="8.4499999999999993" customHeight="1" x14ac:dyDescent="0.25">
      <c r="A2" s="55"/>
      <c r="B2" s="61"/>
      <c r="C2" s="61"/>
      <c r="D2" s="61"/>
      <c r="E2" s="61"/>
      <c r="F2" s="61"/>
      <c r="G2" s="61"/>
      <c r="H2" s="55"/>
      <c r="I2" s="62"/>
      <c r="J2" s="61"/>
      <c r="K2" s="55"/>
      <c r="L2" s="61"/>
      <c r="M2" s="92"/>
      <c r="N2" s="62"/>
      <c r="O2" s="61"/>
      <c r="P2" s="133"/>
      <c r="Q2" s="54"/>
      <c r="R2" s="99"/>
      <c r="S2" s="110"/>
      <c r="T2" s="55"/>
      <c r="U2" s="63"/>
      <c r="V2" s="63"/>
      <c r="W2" s="63"/>
      <c r="X2" s="64"/>
      <c r="Y2" s="65"/>
    </row>
    <row r="3" spans="1:25" ht="17.100000000000001" customHeight="1" thickBot="1" x14ac:dyDescent="0.3">
      <c r="A3" s="55"/>
      <c r="B3" s="56"/>
      <c r="C3" s="57"/>
      <c r="D3" s="57"/>
      <c r="E3" s="57"/>
      <c r="F3" s="57"/>
      <c r="G3" s="57"/>
      <c r="H3" s="67"/>
      <c r="I3" s="62"/>
      <c r="J3" s="61"/>
      <c r="K3" s="55"/>
      <c r="L3" s="61"/>
      <c r="M3" s="92"/>
      <c r="N3" s="62"/>
      <c r="O3" s="61"/>
      <c r="R3" s="99"/>
      <c r="S3" s="110"/>
      <c r="T3" s="55"/>
      <c r="U3" s="63"/>
      <c r="V3" s="63"/>
      <c r="W3" s="63"/>
      <c r="X3" s="65"/>
      <c r="Y3" s="65"/>
    </row>
    <row r="4" spans="1:25" ht="17.649999999999999" customHeight="1" thickBot="1" x14ac:dyDescent="0.3">
      <c r="A4" s="55"/>
      <c r="B4" s="56" t="s">
        <v>386</v>
      </c>
      <c r="C4" s="57"/>
      <c r="D4" s="194"/>
      <c r="E4" s="194"/>
      <c r="F4" s="194"/>
      <c r="G4" s="155"/>
      <c r="K4" s="55"/>
      <c r="L4" s="61"/>
      <c r="M4" s="92"/>
      <c r="N4" s="62"/>
      <c r="O4" s="61"/>
      <c r="P4" s="134" t="s">
        <v>175</v>
      </c>
      <c r="Q4" s="121">
        <f>SUM(Q9:Q311)</f>
        <v>0</v>
      </c>
      <c r="R4" s="99"/>
      <c r="S4" s="110"/>
      <c r="T4" s="55"/>
      <c r="U4" s="63"/>
      <c r="V4" s="63"/>
      <c r="W4" s="63"/>
      <c r="X4" s="65"/>
      <c r="Y4" s="65"/>
    </row>
    <row r="5" spans="1:25" ht="15.75" x14ac:dyDescent="0.25">
      <c r="A5" s="55"/>
      <c r="B5" s="90" t="s">
        <v>442</v>
      </c>
      <c r="C5" s="57"/>
      <c r="D5" s="114"/>
      <c r="E5" s="57"/>
      <c r="F5" s="57"/>
      <c r="G5" s="57"/>
      <c r="H5" s="67"/>
      <c r="I5" s="62"/>
      <c r="J5" s="61"/>
      <c r="K5" s="55"/>
      <c r="L5" s="61"/>
      <c r="M5" s="92"/>
      <c r="N5" s="62"/>
      <c r="O5" s="61"/>
      <c r="P5" s="135"/>
      <c r="Q5" s="66"/>
      <c r="R5" s="99"/>
      <c r="S5" s="110"/>
      <c r="T5" s="55"/>
      <c r="U5" s="63"/>
      <c r="V5" s="63"/>
      <c r="W5" s="63"/>
      <c r="X5" s="65"/>
      <c r="Y5" s="65"/>
    </row>
    <row r="6" spans="1:25" ht="15.75" x14ac:dyDescent="0.25">
      <c r="A6" s="55"/>
      <c r="F6" s="57"/>
      <c r="G6" s="57"/>
      <c r="H6" s="67"/>
      <c r="I6" s="62"/>
      <c r="J6" s="61"/>
      <c r="K6" s="55"/>
      <c r="L6" s="61"/>
      <c r="M6" s="92"/>
      <c r="N6" s="62"/>
      <c r="O6" s="61"/>
      <c r="P6" s="135"/>
      <c r="Q6" s="66"/>
      <c r="R6" s="99"/>
      <c r="S6" s="110"/>
      <c r="T6" s="55"/>
      <c r="U6" s="63"/>
      <c r="V6" s="63"/>
      <c r="W6" s="63"/>
      <c r="X6" s="65"/>
      <c r="Y6" s="65"/>
    </row>
    <row r="7" spans="1:25" ht="15" customHeight="1" x14ac:dyDescent="0.25">
      <c r="A7" s="55"/>
      <c r="B7" s="97" t="s">
        <v>231</v>
      </c>
      <c r="C7" s="98"/>
      <c r="D7" s="98"/>
      <c r="E7" s="98"/>
      <c r="F7" s="61"/>
      <c r="G7" s="61"/>
      <c r="H7" s="55"/>
      <c r="I7" s="62"/>
      <c r="J7" s="61"/>
      <c r="K7" s="55"/>
      <c r="L7" s="61"/>
      <c r="M7" s="92"/>
      <c r="N7" s="62"/>
      <c r="O7" s="61"/>
      <c r="P7" s="104"/>
      <c r="Q7" s="68"/>
      <c r="R7" s="99"/>
      <c r="S7" s="110"/>
      <c r="T7" s="55"/>
      <c r="U7" s="63"/>
      <c r="V7" s="63"/>
      <c r="W7" s="63"/>
      <c r="X7" s="65"/>
      <c r="Y7" s="65"/>
    </row>
    <row r="8" spans="1:25" ht="15" customHeight="1" x14ac:dyDescent="0.25">
      <c r="A8" s="55"/>
      <c r="B8" s="97"/>
      <c r="C8" s="98"/>
      <c r="D8" s="98"/>
      <c r="E8" s="98"/>
      <c r="F8" s="61"/>
      <c r="G8" s="61"/>
      <c r="H8" s="55"/>
      <c r="I8" s="62"/>
      <c r="J8" s="61"/>
      <c r="K8" s="55"/>
      <c r="L8" s="61"/>
      <c r="M8" s="92"/>
      <c r="N8" s="62"/>
      <c r="O8" s="61"/>
      <c r="P8" s="104"/>
      <c r="Q8" s="68"/>
      <c r="R8" s="99"/>
      <c r="S8" s="110"/>
      <c r="T8" s="55"/>
      <c r="U8" s="63"/>
      <c r="V8" s="63"/>
      <c r="W8" s="63"/>
      <c r="X8" s="65"/>
      <c r="Y8" s="65"/>
    </row>
    <row r="9" spans="1:25" s="90" customFormat="1" ht="15" customHeight="1" x14ac:dyDescent="0.25">
      <c r="A9" s="54"/>
      <c r="B9" s="97"/>
      <c r="C9" s="100" t="s">
        <v>206</v>
      </c>
      <c r="D9" s="100" t="s">
        <v>387</v>
      </c>
      <c r="E9" s="100" t="s">
        <v>388</v>
      </c>
      <c r="F9" s="100" t="s">
        <v>389</v>
      </c>
      <c r="G9" s="100" t="s">
        <v>390</v>
      </c>
      <c r="H9" s="54"/>
      <c r="I9" s="104"/>
      <c r="J9" s="105" t="s">
        <v>176</v>
      </c>
      <c r="K9" s="101" t="s">
        <v>154</v>
      </c>
      <c r="L9" s="100" t="s">
        <v>198</v>
      </c>
      <c r="M9" s="102" t="s">
        <v>177</v>
      </c>
      <c r="N9" s="136" t="s">
        <v>297</v>
      </c>
      <c r="O9" s="100" t="s">
        <v>173</v>
      </c>
      <c r="P9" s="136" t="s">
        <v>447</v>
      </c>
      <c r="Q9" s="100" t="s">
        <v>175</v>
      </c>
      <c r="R9" s="112" t="s">
        <v>499</v>
      </c>
      <c r="S9" s="112" t="s">
        <v>448</v>
      </c>
      <c r="T9" s="54"/>
      <c r="U9" s="106"/>
      <c r="V9" s="106"/>
      <c r="W9" s="106"/>
      <c r="X9" s="70"/>
      <c r="Y9" s="70"/>
    </row>
    <row r="10" spans="1:25" ht="15" customHeight="1" x14ac:dyDescent="0.25">
      <c r="A10" s="55"/>
      <c r="B10" s="103"/>
      <c r="C10" s="156"/>
      <c r="D10" s="72"/>
      <c r="E10" s="72"/>
      <c r="F10" s="156"/>
      <c r="G10" s="80"/>
      <c r="H10" s="195"/>
      <c r="I10" s="196"/>
      <c r="J10" s="73"/>
      <c r="K10" s="107" t="s">
        <v>443</v>
      </c>
      <c r="L10" s="94" t="s">
        <v>196</v>
      </c>
      <c r="M10" s="74" t="str">
        <f>IFERROR(INDEX(Sheet1!$B$2:$B$77,MATCH('Claims Summary'!V10,Sheet1!$A$2:$A$77,0)),"")</f>
        <v/>
      </c>
      <c r="N10" s="74" t="s">
        <v>159</v>
      </c>
      <c r="O10" s="108">
        <v>1</v>
      </c>
      <c r="P10" s="157"/>
      <c r="Q10" s="115">
        <f>IFERROR(O10*P10,0)</f>
        <v>0</v>
      </c>
      <c r="R10" s="111"/>
      <c r="S10" s="113">
        <f>Q10+R10</f>
        <v>0</v>
      </c>
      <c r="T10" s="63"/>
      <c r="U10" s="63"/>
      <c r="V10" s="95" t="str">
        <f>CONCATENATE(K10,J10,L10)</f>
        <v>Environmental ModificationStandard</v>
      </c>
      <c r="W10" s="95"/>
      <c r="X10" s="95" t="str">
        <f t="shared" ref="X10" si="0">IF(J10="State Funded",CONCATENATE(K10,"CP"),CONCATENATE(K10,J10))</f>
        <v>Environmental Modification</v>
      </c>
      <c r="Y10" s="96" t="str">
        <f t="shared" ref="Y10" si="1">CONCATENATE(L10," ",I10," ","Rate")</f>
        <v>Standard  Rate</v>
      </c>
    </row>
    <row r="11" spans="1:25" s="59" customFormat="1" ht="50.1" customHeight="1" thickBot="1" x14ac:dyDescent="0.3">
      <c r="A11" s="133"/>
      <c r="B11" s="158" t="s">
        <v>183</v>
      </c>
      <c r="C11" s="69" t="s">
        <v>206</v>
      </c>
      <c r="D11" s="69" t="s">
        <v>387</v>
      </c>
      <c r="E11" s="69" t="s">
        <v>388</v>
      </c>
      <c r="F11" s="69" t="s">
        <v>389</v>
      </c>
      <c r="G11" s="69" t="s">
        <v>390</v>
      </c>
      <c r="H11" s="138" t="s">
        <v>391</v>
      </c>
      <c r="I11" s="69" t="s">
        <v>199</v>
      </c>
      <c r="J11" s="69" t="s">
        <v>176</v>
      </c>
      <c r="K11" s="159" t="s">
        <v>154</v>
      </c>
      <c r="L11" s="69" t="s">
        <v>198</v>
      </c>
      <c r="M11" s="93" t="s">
        <v>177</v>
      </c>
      <c r="N11" s="138" t="s">
        <v>297</v>
      </c>
      <c r="O11" s="69" t="s">
        <v>173</v>
      </c>
      <c r="P11" s="69" t="s">
        <v>174</v>
      </c>
      <c r="Q11" s="69" t="s">
        <v>175</v>
      </c>
      <c r="R11" s="192" t="s">
        <v>676</v>
      </c>
      <c r="S11" s="160" t="s">
        <v>448</v>
      </c>
      <c r="T11" s="133"/>
      <c r="U11" s="161"/>
      <c r="V11" s="161"/>
      <c r="W11" s="161"/>
      <c r="X11" s="162" t="s">
        <v>203</v>
      </c>
      <c r="Y11" s="162" t="s">
        <v>174</v>
      </c>
    </row>
    <row r="12" spans="1:25" ht="15.75" x14ac:dyDescent="0.25">
      <c r="A12" s="55"/>
      <c r="B12" s="71">
        <v>1</v>
      </c>
      <c r="C12" s="156"/>
      <c r="D12" s="72"/>
      <c r="E12" s="72"/>
      <c r="F12" s="156"/>
      <c r="G12" s="80"/>
      <c r="H12" s="73"/>
      <c r="I12" s="74" t="str">
        <f>IFERROR(VLOOKUP(H12,Lists!B:C,2,FALSE),"")</f>
        <v/>
      </c>
      <c r="J12" s="72"/>
      <c r="K12" s="73"/>
      <c r="L12" s="72"/>
      <c r="M12" s="94" t="str">
        <f>IFERROR(INDEX(Sheet1!$B$2:$B$110,MATCH('Claims Summary'!V12,Sheet1!$A$2:$A$110,0)),"")</f>
        <v/>
      </c>
      <c r="N12" s="74" t="str">
        <f>IFERROR(VLOOKUP(X12,'LTSS Rates'!A:B,2,FALSE),"")</f>
        <v/>
      </c>
      <c r="O12" s="72"/>
      <c r="P12" s="137">
        <f>IFERROR(INDEX('LTSS Rates'!$A$3:$J$126,MATCH(X12,'LTSS Rates'!$A$3:$A$126,0),MATCH(Y12,'LTSS Rates'!$A$3:$J$3,0)),0)</f>
        <v>0</v>
      </c>
      <c r="Q12" s="75">
        <f>IFERROR(O12*P12,0)</f>
        <v>0</v>
      </c>
      <c r="R12" s="111"/>
      <c r="S12" s="115">
        <f t="shared" ref="S12:S75" si="2">Q12+R12</f>
        <v>0</v>
      </c>
      <c r="T12" s="55"/>
      <c r="U12" s="63"/>
      <c r="V12" s="63" t="str">
        <f>CONCATENATE(K12,J12,L12)</f>
        <v/>
      </c>
      <c r="W12" s="63"/>
      <c r="X12" s="65" t="str">
        <f t="shared" ref="X12:X21" si="3">IF(J12="State Funded",CONCATENATE(K12,"CP"),CONCATENATE(K12,J12))</f>
        <v/>
      </c>
      <c r="Y12" s="65" t="str">
        <f t="shared" ref="Y12:Y21" si="4">CONCATENATE(L12," ",I12," ","Rate")</f>
        <v xml:space="preserve">  Rate</v>
      </c>
    </row>
    <row r="13" spans="1:25" ht="15.75" x14ac:dyDescent="0.25">
      <c r="A13" s="55"/>
      <c r="B13" s="71">
        <v>2</v>
      </c>
      <c r="C13" s="156"/>
      <c r="D13" s="72"/>
      <c r="E13" s="72"/>
      <c r="F13" s="156"/>
      <c r="G13" s="80"/>
      <c r="H13" s="73"/>
      <c r="I13" s="74" t="str">
        <f>IFERROR(VLOOKUP(H13,Lists!B:C,2,FALSE),"")</f>
        <v/>
      </c>
      <c r="J13" s="72"/>
      <c r="K13" s="73"/>
      <c r="L13" s="72"/>
      <c r="M13" s="94" t="str">
        <f>IFERROR(INDEX(Sheet1!$B$2:$B$110,MATCH('Claims Summary'!V13,Sheet1!$A$2:$A$110,0)),"")</f>
        <v/>
      </c>
      <c r="N13" s="74" t="str">
        <f>IFERROR(VLOOKUP(X13,'LTSS Rates'!A:B,2,FALSE),"")</f>
        <v/>
      </c>
      <c r="O13" s="72"/>
      <c r="P13" s="137">
        <f>IFERROR(INDEX('LTSS Rates'!$A$3:$J$126,MATCH(X13,'LTSS Rates'!$A$3:$A$126,0),MATCH(Y13,'LTSS Rates'!$A$3:$J$3,0)),0)</f>
        <v>0</v>
      </c>
      <c r="Q13" s="75">
        <f t="shared" ref="Q13:Q21" si="5">IFERROR(O13*P13,0)</f>
        <v>0</v>
      </c>
      <c r="R13" s="111"/>
      <c r="S13" s="115">
        <f t="shared" si="2"/>
        <v>0</v>
      </c>
      <c r="T13" s="55"/>
      <c r="U13" s="63"/>
      <c r="V13" s="63" t="str">
        <f t="shared" ref="V13:V76" si="6">CONCATENATE(K13,J13,L13)</f>
        <v/>
      </c>
      <c r="W13" s="63"/>
      <c r="X13" s="65" t="str">
        <f t="shared" si="3"/>
        <v/>
      </c>
      <c r="Y13" s="65" t="str">
        <f t="shared" si="4"/>
        <v xml:space="preserve">  Rate</v>
      </c>
    </row>
    <row r="14" spans="1:25" ht="15.75" x14ac:dyDescent="0.25">
      <c r="A14" s="55"/>
      <c r="B14" s="71">
        <v>3</v>
      </c>
      <c r="C14" s="156"/>
      <c r="D14" s="72"/>
      <c r="E14" s="72"/>
      <c r="F14" s="156"/>
      <c r="G14" s="80"/>
      <c r="H14" s="73"/>
      <c r="I14" s="74" t="str">
        <f>IFERROR(VLOOKUP(H14,Lists!B:C,2,FALSE),"")</f>
        <v/>
      </c>
      <c r="J14" s="72"/>
      <c r="K14" s="73"/>
      <c r="L14" s="72"/>
      <c r="M14" s="94" t="str">
        <f>IFERROR(INDEX(Sheet1!$B$2:$B$110,MATCH('Claims Summary'!V14,Sheet1!$A$2:$A$110,0)),"")</f>
        <v/>
      </c>
      <c r="N14" s="74" t="str">
        <f>IFERROR(VLOOKUP(X14,'LTSS Rates'!A:B,2,FALSE),"")</f>
        <v/>
      </c>
      <c r="O14" s="72"/>
      <c r="P14" s="137">
        <f>IFERROR(INDEX('LTSS Rates'!$A$3:$J$126,MATCH(X14,'LTSS Rates'!$A$3:$A$126,0),MATCH(Y14,'LTSS Rates'!$A$3:$J$3,0)),0)</f>
        <v>0</v>
      </c>
      <c r="Q14" s="75">
        <f t="shared" si="5"/>
        <v>0</v>
      </c>
      <c r="R14" s="111"/>
      <c r="S14" s="115">
        <f t="shared" si="2"/>
        <v>0</v>
      </c>
      <c r="T14" s="55"/>
      <c r="U14" s="63"/>
      <c r="V14" s="63" t="str">
        <f t="shared" si="6"/>
        <v/>
      </c>
      <c r="W14" s="63"/>
      <c r="X14" s="65" t="str">
        <f t="shared" si="3"/>
        <v/>
      </c>
      <c r="Y14" s="65" t="str">
        <f t="shared" si="4"/>
        <v xml:space="preserve">  Rate</v>
      </c>
    </row>
    <row r="15" spans="1:25" ht="15.75" x14ac:dyDescent="0.25">
      <c r="A15" s="55"/>
      <c r="B15" s="71">
        <v>4</v>
      </c>
      <c r="C15" s="156"/>
      <c r="D15" s="72"/>
      <c r="E15" s="72"/>
      <c r="F15" s="156"/>
      <c r="G15" s="80"/>
      <c r="H15" s="73"/>
      <c r="I15" s="74" t="str">
        <f>IFERROR(VLOOKUP(H15,Lists!B:C,2,FALSE),"")</f>
        <v/>
      </c>
      <c r="J15" s="72"/>
      <c r="K15" s="73"/>
      <c r="L15" s="72"/>
      <c r="M15" s="94" t="str">
        <f>IFERROR(INDEX(Sheet1!$B$2:$B$110,MATCH('Claims Summary'!V15,Sheet1!$A$2:$A$110,0)),"")</f>
        <v/>
      </c>
      <c r="N15" s="74" t="str">
        <f>IFERROR(VLOOKUP(X15,'LTSS Rates'!A:B,2,FALSE),"")</f>
        <v/>
      </c>
      <c r="O15" s="72"/>
      <c r="P15" s="137">
        <f>IFERROR(INDEX('LTSS Rates'!$A$3:$J$126,MATCH(X15,'LTSS Rates'!$A$3:$A$126,0),MATCH(Y15,'LTSS Rates'!$A$3:$J$3,0)),0)</f>
        <v>0</v>
      </c>
      <c r="Q15" s="75">
        <f t="shared" si="5"/>
        <v>0</v>
      </c>
      <c r="R15" s="111"/>
      <c r="S15" s="115">
        <f t="shared" si="2"/>
        <v>0</v>
      </c>
      <c r="T15" s="55"/>
      <c r="U15" s="63"/>
      <c r="V15" s="63" t="str">
        <f t="shared" si="6"/>
        <v/>
      </c>
      <c r="W15" s="63"/>
      <c r="X15" s="65" t="str">
        <f t="shared" si="3"/>
        <v/>
      </c>
      <c r="Y15" s="65" t="str">
        <f t="shared" si="4"/>
        <v xml:space="preserve">  Rate</v>
      </c>
    </row>
    <row r="16" spans="1:25" ht="15.75" x14ac:dyDescent="0.25">
      <c r="A16" s="55"/>
      <c r="B16" s="71">
        <v>5</v>
      </c>
      <c r="C16" s="156"/>
      <c r="D16" s="72"/>
      <c r="E16" s="72"/>
      <c r="F16" s="156"/>
      <c r="G16" s="80"/>
      <c r="H16" s="73"/>
      <c r="I16" s="74" t="str">
        <f>IFERROR(VLOOKUP(H16,Lists!B:C,2,FALSE),"")</f>
        <v/>
      </c>
      <c r="J16" s="72"/>
      <c r="K16" s="73"/>
      <c r="L16" s="72"/>
      <c r="M16" s="94" t="str">
        <f>IFERROR(INDEX(Sheet1!$B$2:$B$110,MATCH('Claims Summary'!V16,Sheet1!$A$2:$A$110,0)),"")</f>
        <v/>
      </c>
      <c r="N16" s="74" t="str">
        <f>IFERROR(VLOOKUP(X16,'LTSS Rates'!A:B,2,FALSE),"")</f>
        <v/>
      </c>
      <c r="O16" s="72"/>
      <c r="P16" s="137">
        <f>IFERROR(INDEX('LTSS Rates'!$A$3:$J$126,MATCH(X16,'LTSS Rates'!$A$3:$A$126,0),MATCH(Y16,'LTSS Rates'!$A$3:$J$3,0)),0)</f>
        <v>0</v>
      </c>
      <c r="Q16" s="75">
        <f t="shared" si="5"/>
        <v>0</v>
      </c>
      <c r="R16" s="111"/>
      <c r="S16" s="115">
        <f t="shared" si="2"/>
        <v>0</v>
      </c>
      <c r="T16" s="55"/>
      <c r="U16" s="63"/>
      <c r="V16" s="63" t="str">
        <f t="shared" si="6"/>
        <v/>
      </c>
      <c r="W16" s="63"/>
      <c r="X16" s="65" t="str">
        <f t="shared" si="3"/>
        <v/>
      </c>
      <c r="Y16" s="65" t="str">
        <f t="shared" si="4"/>
        <v xml:space="preserve">  Rate</v>
      </c>
    </row>
    <row r="17" spans="1:25" ht="15.75" x14ac:dyDescent="0.25">
      <c r="A17" s="55"/>
      <c r="B17" s="71">
        <v>6</v>
      </c>
      <c r="C17" s="156"/>
      <c r="D17" s="72"/>
      <c r="E17" s="72"/>
      <c r="F17" s="156"/>
      <c r="G17" s="80"/>
      <c r="H17" s="73"/>
      <c r="I17" s="74" t="str">
        <f>IFERROR(VLOOKUP(H17,Lists!B:C,2,FALSE),"")</f>
        <v/>
      </c>
      <c r="J17" s="72"/>
      <c r="K17" s="73"/>
      <c r="L17" s="72"/>
      <c r="M17" s="94" t="str">
        <f>IFERROR(INDEX(Sheet1!$B$2:$B$110,MATCH('Claims Summary'!V17,Sheet1!$A$2:$A$110,0)),"")</f>
        <v/>
      </c>
      <c r="N17" s="74" t="str">
        <f>IFERROR(VLOOKUP(X17,'LTSS Rates'!A:B,2,FALSE),"")</f>
        <v/>
      </c>
      <c r="O17" s="72"/>
      <c r="P17" s="137">
        <f>IFERROR(INDEX('LTSS Rates'!$A$3:$J$126,MATCH(X17,'LTSS Rates'!$A$3:$A$126,0),MATCH(Y17,'LTSS Rates'!$A$3:$J$3,0)),0)</f>
        <v>0</v>
      </c>
      <c r="Q17" s="75">
        <f t="shared" si="5"/>
        <v>0</v>
      </c>
      <c r="R17" s="111"/>
      <c r="S17" s="115">
        <f t="shared" si="2"/>
        <v>0</v>
      </c>
      <c r="T17" s="55"/>
      <c r="U17" s="63"/>
      <c r="V17" s="63" t="str">
        <f t="shared" si="6"/>
        <v/>
      </c>
      <c r="W17" s="63"/>
      <c r="X17" s="65" t="str">
        <f t="shared" si="3"/>
        <v/>
      </c>
      <c r="Y17" s="65" t="str">
        <f t="shared" si="4"/>
        <v xml:space="preserve">  Rate</v>
      </c>
    </row>
    <row r="18" spans="1:25" ht="15.75" x14ac:dyDescent="0.25">
      <c r="A18" s="55"/>
      <c r="B18" s="71">
        <v>7</v>
      </c>
      <c r="C18" s="156"/>
      <c r="D18" s="72"/>
      <c r="E18" s="72"/>
      <c r="F18" s="156"/>
      <c r="G18" s="80"/>
      <c r="H18" s="73"/>
      <c r="I18" s="74" t="str">
        <f>IFERROR(VLOOKUP(H18,Lists!B:C,2,FALSE),"")</f>
        <v/>
      </c>
      <c r="J18" s="72"/>
      <c r="K18" s="73"/>
      <c r="L18" s="72"/>
      <c r="M18" s="94" t="str">
        <f>IFERROR(INDEX(Sheet1!$B$2:$B$110,MATCH('Claims Summary'!V18,Sheet1!$A$2:$A$110,0)),"")</f>
        <v/>
      </c>
      <c r="N18" s="74" t="str">
        <f>IFERROR(VLOOKUP(X18,'LTSS Rates'!A:B,2,FALSE),"")</f>
        <v/>
      </c>
      <c r="O18" s="72"/>
      <c r="P18" s="137">
        <f>IFERROR(INDEX('LTSS Rates'!$A$3:$J$126,MATCH(X18,'LTSS Rates'!$A$3:$A$126,0),MATCH(Y18,'LTSS Rates'!$A$3:$J$3,0)),0)</f>
        <v>0</v>
      </c>
      <c r="Q18" s="75">
        <f t="shared" si="5"/>
        <v>0</v>
      </c>
      <c r="R18" s="111"/>
      <c r="S18" s="115">
        <f t="shared" si="2"/>
        <v>0</v>
      </c>
      <c r="T18" s="55"/>
      <c r="U18" s="63"/>
      <c r="V18" s="63" t="str">
        <f t="shared" si="6"/>
        <v/>
      </c>
      <c r="W18" s="63"/>
      <c r="X18" s="65" t="str">
        <f t="shared" si="3"/>
        <v/>
      </c>
      <c r="Y18" s="65" t="str">
        <f t="shared" si="4"/>
        <v xml:space="preserve">  Rate</v>
      </c>
    </row>
    <row r="19" spans="1:25" ht="15.75" x14ac:dyDescent="0.25">
      <c r="A19" s="55"/>
      <c r="B19" s="71">
        <v>8</v>
      </c>
      <c r="C19" s="156"/>
      <c r="D19" s="72"/>
      <c r="E19" s="72"/>
      <c r="F19" s="156"/>
      <c r="G19" s="80"/>
      <c r="H19" s="73"/>
      <c r="I19" s="74" t="str">
        <f>IFERROR(VLOOKUP(H19,Lists!B:C,2,FALSE),"")</f>
        <v/>
      </c>
      <c r="J19" s="72"/>
      <c r="K19" s="73"/>
      <c r="L19" s="72"/>
      <c r="M19" s="94" t="str">
        <f>IFERROR(INDEX(Sheet1!$B$2:$B$110,MATCH('Claims Summary'!V19,Sheet1!$A$2:$A$110,0)),"")</f>
        <v/>
      </c>
      <c r="N19" s="74" t="str">
        <f>IFERROR(VLOOKUP(X19,'LTSS Rates'!A:B,2,FALSE),"")</f>
        <v/>
      </c>
      <c r="O19" s="72"/>
      <c r="P19" s="137">
        <f>IFERROR(INDEX('LTSS Rates'!$A$3:$J$126,MATCH(X19,'LTSS Rates'!$A$3:$A$126,0),MATCH(Y19,'LTSS Rates'!$A$3:$J$3,0)),0)</f>
        <v>0</v>
      </c>
      <c r="Q19" s="75">
        <f t="shared" si="5"/>
        <v>0</v>
      </c>
      <c r="R19" s="111"/>
      <c r="S19" s="115">
        <f t="shared" si="2"/>
        <v>0</v>
      </c>
      <c r="T19" s="55"/>
      <c r="U19" s="63"/>
      <c r="V19" s="63" t="str">
        <f t="shared" si="6"/>
        <v/>
      </c>
      <c r="W19" s="63"/>
      <c r="X19" s="65" t="str">
        <f t="shared" si="3"/>
        <v/>
      </c>
      <c r="Y19" s="65" t="str">
        <f t="shared" si="4"/>
        <v xml:space="preserve">  Rate</v>
      </c>
    </row>
    <row r="20" spans="1:25" ht="15.75" x14ac:dyDescent="0.25">
      <c r="A20" s="55"/>
      <c r="B20" s="71">
        <v>9</v>
      </c>
      <c r="C20" s="156"/>
      <c r="D20" s="72"/>
      <c r="E20" s="72"/>
      <c r="F20" s="156"/>
      <c r="G20" s="80"/>
      <c r="H20" s="73"/>
      <c r="I20" s="74" t="str">
        <f>IFERROR(VLOOKUP(H20,Lists!B:C,2,FALSE),"")</f>
        <v/>
      </c>
      <c r="J20" s="72"/>
      <c r="K20" s="73"/>
      <c r="L20" s="72"/>
      <c r="M20" s="94" t="str">
        <f>IFERROR(INDEX(Sheet1!$B$2:$B$110,MATCH('Claims Summary'!V20,Sheet1!$A$2:$A$110,0)),"")</f>
        <v/>
      </c>
      <c r="N20" s="74" t="str">
        <f>IFERROR(VLOOKUP(X20,'LTSS Rates'!A:B,2,FALSE),"")</f>
        <v/>
      </c>
      <c r="O20" s="72"/>
      <c r="P20" s="137">
        <f>IFERROR(INDEX('LTSS Rates'!$A$3:$J$126,MATCH(X20,'LTSS Rates'!$A$3:$A$126,0),MATCH(Y20,'LTSS Rates'!$A$3:$J$3,0)),0)</f>
        <v>0</v>
      </c>
      <c r="Q20" s="75">
        <f t="shared" si="5"/>
        <v>0</v>
      </c>
      <c r="R20" s="111"/>
      <c r="S20" s="115">
        <f t="shared" si="2"/>
        <v>0</v>
      </c>
      <c r="T20" s="55"/>
      <c r="U20" s="63"/>
      <c r="V20" s="63" t="str">
        <f t="shared" si="6"/>
        <v/>
      </c>
      <c r="W20" s="63"/>
      <c r="X20" s="65" t="str">
        <f t="shared" si="3"/>
        <v/>
      </c>
      <c r="Y20" s="65" t="str">
        <f t="shared" si="4"/>
        <v xml:space="preserve">  Rate</v>
      </c>
    </row>
    <row r="21" spans="1:25" ht="15.75" x14ac:dyDescent="0.25">
      <c r="A21" s="55"/>
      <c r="B21" s="76">
        <v>10</v>
      </c>
      <c r="C21" s="156"/>
      <c r="D21" s="72"/>
      <c r="E21" s="72"/>
      <c r="F21" s="156"/>
      <c r="G21" s="80"/>
      <c r="H21" s="73"/>
      <c r="I21" s="74" t="str">
        <f>IFERROR(VLOOKUP(H21,Lists!B:C,2,FALSE),"")</f>
        <v/>
      </c>
      <c r="J21" s="72"/>
      <c r="K21" s="73"/>
      <c r="L21" s="72"/>
      <c r="M21" s="94" t="str">
        <f>IFERROR(INDEX(Sheet1!$B$2:$B$110,MATCH('Claims Summary'!V21,Sheet1!$A$2:$A$110,0)),"")</f>
        <v/>
      </c>
      <c r="N21" s="74" t="str">
        <f>IFERROR(VLOOKUP(X21,'LTSS Rates'!A:B,2,FALSE),"")</f>
        <v/>
      </c>
      <c r="O21" s="72"/>
      <c r="P21" s="137">
        <f>IFERROR(INDEX('LTSS Rates'!$A$3:$J$126,MATCH(X21,'LTSS Rates'!$A$3:$A$126,0),MATCH(Y21,'LTSS Rates'!$A$3:$J$3,0)),0)</f>
        <v>0</v>
      </c>
      <c r="Q21" s="75">
        <f t="shared" si="5"/>
        <v>0</v>
      </c>
      <c r="R21" s="111"/>
      <c r="S21" s="115">
        <f t="shared" si="2"/>
        <v>0</v>
      </c>
      <c r="T21" s="55"/>
      <c r="U21" s="63"/>
      <c r="V21" s="63" t="str">
        <f t="shared" si="6"/>
        <v/>
      </c>
      <c r="W21" s="63"/>
      <c r="X21" s="65" t="str">
        <f t="shared" si="3"/>
        <v/>
      </c>
      <c r="Y21" s="65" t="str">
        <f t="shared" si="4"/>
        <v xml:space="preserve">  Rate</v>
      </c>
    </row>
    <row r="22" spans="1:25" ht="15.75" x14ac:dyDescent="0.25">
      <c r="A22" s="55"/>
      <c r="B22" s="76">
        <v>11</v>
      </c>
      <c r="C22" s="156"/>
      <c r="D22" s="72"/>
      <c r="E22" s="72"/>
      <c r="F22" s="156"/>
      <c r="G22" s="80"/>
      <c r="H22" s="73"/>
      <c r="I22" s="74" t="str">
        <f>IFERROR(VLOOKUP(H22,Lists!B:C,2,FALSE),"")</f>
        <v/>
      </c>
      <c r="J22" s="72"/>
      <c r="K22" s="73"/>
      <c r="L22" s="72"/>
      <c r="M22" s="94" t="str">
        <f>IFERROR(INDEX(Sheet1!$B$2:$B$110,MATCH('Claims Summary'!V22,Sheet1!$A$2:$A$110,0)),"")</f>
        <v/>
      </c>
      <c r="N22" s="74" t="str">
        <f>IFERROR(VLOOKUP(X22,'LTSS Rates'!A:B,2,FALSE),"")</f>
        <v/>
      </c>
      <c r="O22" s="72"/>
      <c r="P22" s="137">
        <f>IFERROR(INDEX('LTSS Rates'!$A$3:$J$126,MATCH(X22,'LTSS Rates'!$A$3:$A$126,0),MATCH(Y22,'LTSS Rates'!$A$3:$J$3,0)),0)</f>
        <v>0</v>
      </c>
      <c r="Q22" s="75">
        <f t="shared" ref="Q22:Q85" si="7">IFERROR(O22*P22,0)</f>
        <v>0</v>
      </c>
      <c r="R22" s="111"/>
      <c r="S22" s="115">
        <f t="shared" si="2"/>
        <v>0</v>
      </c>
      <c r="T22" s="55"/>
      <c r="U22" s="63"/>
      <c r="V22" s="63" t="str">
        <f t="shared" si="6"/>
        <v/>
      </c>
      <c r="W22" s="77"/>
      <c r="X22" s="78" t="str">
        <f t="shared" ref="X22:X85" si="8">IF(J22="State Funded",CONCATENATE(K22,"CP"),CONCATENATE(K22,J22))</f>
        <v/>
      </c>
      <c r="Y22" s="95" t="str">
        <f t="shared" ref="Y22:Y85" si="9">CONCATENATE(L22," ",I22," ","Rate")</f>
        <v xml:space="preserve">  Rate</v>
      </c>
    </row>
    <row r="23" spans="1:25" ht="15.75" x14ac:dyDescent="0.25">
      <c r="A23" s="55"/>
      <c r="B23" s="76">
        <v>12</v>
      </c>
      <c r="C23" s="156"/>
      <c r="D23" s="72"/>
      <c r="E23" s="72"/>
      <c r="F23" s="156"/>
      <c r="G23" s="80"/>
      <c r="H23" s="73"/>
      <c r="I23" s="74" t="str">
        <f>IFERROR(VLOOKUP(H23,Lists!B:C,2,FALSE),"")</f>
        <v/>
      </c>
      <c r="J23" s="72"/>
      <c r="K23" s="73"/>
      <c r="L23" s="72"/>
      <c r="M23" s="94" t="str">
        <f>IFERROR(INDEX(Sheet1!$B$2:$B$110,MATCH('Claims Summary'!V23,Sheet1!$A$2:$A$110,0)),"")</f>
        <v/>
      </c>
      <c r="N23" s="74" t="str">
        <f>IFERROR(VLOOKUP(X23,'LTSS Rates'!A:B,2,FALSE),"")</f>
        <v/>
      </c>
      <c r="O23" s="72"/>
      <c r="P23" s="137">
        <f>IFERROR(INDEX('LTSS Rates'!$A$3:$J$126,MATCH(X23,'LTSS Rates'!$A$3:$A$126,0),MATCH(Y23,'LTSS Rates'!$A$3:$J$3,0)),0)</f>
        <v>0</v>
      </c>
      <c r="Q23" s="75">
        <f t="shared" si="7"/>
        <v>0</v>
      </c>
      <c r="R23" s="111"/>
      <c r="S23" s="115">
        <f t="shared" si="2"/>
        <v>0</v>
      </c>
      <c r="T23" s="55"/>
      <c r="U23" s="63"/>
      <c r="V23" s="63" t="str">
        <f t="shared" si="6"/>
        <v/>
      </c>
      <c r="W23" s="63"/>
      <c r="X23" s="65" t="str">
        <f t="shared" si="8"/>
        <v/>
      </c>
      <c r="Y23" s="95" t="str">
        <f t="shared" si="9"/>
        <v xml:space="preserve">  Rate</v>
      </c>
    </row>
    <row r="24" spans="1:25" ht="14.45" customHeight="1" x14ac:dyDescent="0.25">
      <c r="B24" s="76">
        <v>13</v>
      </c>
      <c r="C24" s="156"/>
      <c r="D24" s="72"/>
      <c r="E24" s="72"/>
      <c r="F24" s="156"/>
      <c r="G24" s="80"/>
      <c r="H24" s="73"/>
      <c r="I24" s="74" t="str">
        <f>IFERROR(VLOOKUP(H24,Lists!B:C,2,FALSE),"")</f>
        <v/>
      </c>
      <c r="J24" s="72"/>
      <c r="K24" s="73"/>
      <c r="L24" s="72"/>
      <c r="M24" s="94" t="str">
        <f>IFERROR(INDEX(Sheet1!$B$2:$B$110,MATCH('Claims Summary'!V24,Sheet1!$A$2:$A$110,0)),"")</f>
        <v/>
      </c>
      <c r="N24" s="74" t="str">
        <f>IFERROR(VLOOKUP(X24,'LTSS Rates'!A:B,2,FALSE),"")</f>
        <v/>
      </c>
      <c r="O24" s="72"/>
      <c r="P24" s="137">
        <f>IFERROR(INDEX('LTSS Rates'!$A$3:$J$126,MATCH(X24,'LTSS Rates'!$A$3:$A$126,0),MATCH(Y24,'LTSS Rates'!$A$3:$J$3,0)),0)</f>
        <v>0</v>
      </c>
      <c r="Q24" s="75">
        <f t="shared" si="7"/>
        <v>0</v>
      </c>
      <c r="R24" s="111"/>
      <c r="S24" s="117">
        <f t="shared" si="2"/>
        <v>0</v>
      </c>
      <c r="V24" s="60" t="str">
        <f t="shared" si="6"/>
        <v/>
      </c>
      <c r="X24" s="58" t="str">
        <f t="shared" si="8"/>
        <v/>
      </c>
      <c r="Y24" s="96" t="str">
        <f t="shared" si="9"/>
        <v xml:space="preserve">  Rate</v>
      </c>
    </row>
    <row r="25" spans="1:25" ht="14.45" customHeight="1" x14ac:dyDescent="0.25">
      <c r="B25" s="76">
        <v>14</v>
      </c>
      <c r="C25" s="156"/>
      <c r="D25" s="72"/>
      <c r="E25" s="72"/>
      <c r="F25" s="156"/>
      <c r="G25" s="80"/>
      <c r="H25" s="73"/>
      <c r="I25" s="74" t="str">
        <f>IFERROR(VLOOKUP(H25,Lists!B:C,2,FALSE),"")</f>
        <v/>
      </c>
      <c r="J25" s="72"/>
      <c r="K25" s="73"/>
      <c r="L25" s="72"/>
      <c r="M25" s="94" t="str">
        <f>IFERROR(INDEX(Sheet1!$B$2:$B$110,MATCH('Claims Summary'!V25,Sheet1!$A$2:$A$110,0)),"")</f>
        <v/>
      </c>
      <c r="N25" s="74" t="str">
        <f>IFERROR(VLOOKUP(X25,'LTSS Rates'!A:B,2,FALSE),"")</f>
        <v/>
      </c>
      <c r="O25" s="72"/>
      <c r="P25" s="137">
        <f>IFERROR(INDEX('LTSS Rates'!$A$3:$J$126,MATCH(X25,'LTSS Rates'!$A$3:$A$126,0),MATCH(Y25,'LTSS Rates'!$A$3:$J$3,0)),0)</f>
        <v>0</v>
      </c>
      <c r="Q25" s="75">
        <f t="shared" si="7"/>
        <v>0</v>
      </c>
      <c r="R25" s="111"/>
      <c r="S25" s="117">
        <f t="shared" si="2"/>
        <v>0</v>
      </c>
      <c r="V25" s="60" t="str">
        <f t="shared" si="6"/>
        <v/>
      </c>
      <c r="X25" s="58" t="str">
        <f t="shared" si="8"/>
        <v/>
      </c>
      <c r="Y25" s="96" t="str">
        <f t="shared" si="9"/>
        <v xml:space="preserve">  Rate</v>
      </c>
    </row>
    <row r="26" spans="1:25" ht="14.45" customHeight="1" x14ac:dyDescent="0.25">
      <c r="B26" s="76">
        <v>15</v>
      </c>
      <c r="C26" s="156"/>
      <c r="D26" s="72"/>
      <c r="E26" s="72"/>
      <c r="F26" s="156"/>
      <c r="G26" s="80"/>
      <c r="H26" s="73"/>
      <c r="I26" s="74" t="str">
        <f>IFERROR(VLOOKUP(H26,Lists!B:C,2,FALSE),"")</f>
        <v/>
      </c>
      <c r="J26" s="72"/>
      <c r="K26" s="73"/>
      <c r="L26" s="72"/>
      <c r="M26" s="94" t="str">
        <f>IFERROR(INDEX(Sheet1!$B$2:$B$110,MATCH('Claims Summary'!V26,Sheet1!$A$2:$A$110,0)),"")</f>
        <v/>
      </c>
      <c r="N26" s="74" t="str">
        <f>IFERROR(VLOOKUP(X26,'LTSS Rates'!A:B,2,FALSE),"")</f>
        <v/>
      </c>
      <c r="O26" s="72"/>
      <c r="P26" s="137">
        <f>IFERROR(INDEX('LTSS Rates'!$A$3:$J$126,MATCH(X26,'LTSS Rates'!$A$3:$A$126,0),MATCH(Y26,'LTSS Rates'!$A$3:$J$3,0)),0)</f>
        <v>0</v>
      </c>
      <c r="Q26" s="75">
        <f t="shared" si="7"/>
        <v>0</v>
      </c>
      <c r="R26" s="111"/>
      <c r="S26" s="117">
        <f t="shared" si="2"/>
        <v>0</v>
      </c>
      <c r="V26" s="60" t="str">
        <f t="shared" si="6"/>
        <v/>
      </c>
      <c r="X26" s="58" t="str">
        <f t="shared" si="8"/>
        <v/>
      </c>
      <c r="Y26" s="96" t="str">
        <f t="shared" si="9"/>
        <v xml:space="preserve">  Rate</v>
      </c>
    </row>
    <row r="27" spans="1:25" ht="14.45" customHeight="1" x14ac:dyDescent="0.25">
      <c r="B27" s="76">
        <v>16</v>
      </c>
      <c r="C27" s="156"/>
      <c r="D27" s="72"/>
      <c r="E27" s="72"/>
      <c r="F27" s="156"/>
      <c r="G27" s="80"/>
      <c r="H27" s="73"/>
      <c r="I27" s="74" t="str">
        <f>IFERROR(VLOOKUP(H27,Lists!B:C,2,FALSE),"")</f>
        <v/>
      </c>
      <c r="J27" s="72"/>
      <c r="K27" s="73"/>
      <c r="L27" s="72"/>
      <c r="M27" s="94" t="str">
        <f>IFERROR(INDEX(Sheet1!$B$2:$B$110,MATCH('Claims Summary'!V27,Sheet1!$A$2:$A$110,0)),"")</f>
        <v/>
      </c>
      <c r="N27" s="74" t="str">
        <f>IFERROR(VLOOKUP(X27,'LTSS Rates'!A:B,2,FALSE),"")</f>
        <v/>
      </c>
      <c r="O27" s="72"/>
      <c r="P27" s="137">
        <f>IFERROR(INDEX('LTSS Rates'!$A$3:$J$126,MATCH(X27,'LTSS Rates'!$A$3:$A$126,0),MATCH(Y27,'LTSS Rates'!$A$3:$J$3,0)),0)</f>
        <v>0</v>
      </c>
      <c r="Q27" s="75">
        <f t="shared" si="7"/>
        <v>0</v>
      </c>
      <c r="R27" s="111"/>
      <c r="S27" s="117">
        <f t="shared" si="2"/>
        <v>0</v>
      </c>
      <c r="V27" s="60" t="str">
        <f t="shared" si="6"/>
        <v/>
      </c>
      <c r="X27" s="58" t="str">
        <f t="shared" si="8"/>
        <v/>
      </c>
      <c r="Y27" s="96" t="str">
        <f t="shared" si="9"/>
        <v xml:space="preserve">  Rate</v>
      </c>
    </row>
    <row r="28" spans="1:25" ht="14.45" customHeight="1" x14ac:dyDescent="0.25">
      <c r="B28" s="76">
        <v>17</v>
      </c>
      <c r="C28" s="156"/>
      <c r="D28" s="72"/>
      <c r="E28" s="72"/>
      <c r="F28" s="156"/>
      <c r="G28" s="80"/>
      <c r="H28" s="73"/>
      <c r="I28" s="74" t="str">
        <f>IFERROR(VLOOKUP(H28,Lists!B:C,2,FALSE),"")</f>
        <v/>
      </c>
      <c r="J28" s="72"/>
      <c r="K28" s="73"/>
      <c r="L28" s="72"/>
      <c r="M28" s="94" t="str">
        <f>IFERROR(INDEX(Sheet1!$B$2:$B$110,MATCH('Claims Summary'!V28,Sheet1!$A$2:$A$110,0)),"")</f>
        <v/>
      </c>
      <c r="N28" s="74" t="str">
        <f>IFERROR(VLOOKUP(X28,'LTSS Rates'!A:B,2,FALSE),"")</f>
        <v/>
      </c>
      <c r="O28" s="72"/>
      <c r="P28" s="137">
        <f>IFERROR(INDEX('LTSS Rates'!$A$3:$J$126,MATCH(X28,'LTSS Rates'!$A$3:$A$126,0),MATCH(Y28,'LTSS Rates'!$A$3:$J$3,0)),0)</f>
        <v>0</v>
      </c>
      <c r="Q28" s="75">
        <f t="shared" si="7"/>
        <v>0</v>
      </c>
      <c r="R28" s="111"/>
      <c r="S28" s="117">
        <f t="shared" si="2"/>
        <v>0</v>
      </c>
      <c r="V28" s="60" t="str">
        <f t="shared" si="6"/>
        <v/>
      </c>
      <c r="X28" s="58" t="str">
        <f t="shared" si="8"/>
        <v/>
      </c>
      <c r="Y28" s="96" t="str">
        <f t="shared" si="9"/>
        <v xml:space="preserve">  Rate</v>
      </c>
    </row>
    <row r="29" spans="1:25" ht="14.45" customHeight="1" x14ac:dyDescent="0.25">
      <c r="B29" s="76">
        <v>18</v>
      </c>
      <c r="C29" s="156"/>
      <c r="D29" s="72"/>
      <c r="E29" s="72"/>
      <c r="F29" s="156"/>
      <c r="G29" s="80"/>
      <c r="H29" s="73"/>
      <c r="I29" s="74" t="str">
        <f>IFERROR(VLOOKUP(H29,Lists!B:C,2,FALSE),"")</f>
        <v/>
      </c>
      <c r="J29" s="72"/>
      <c r="K29" s="73"/>
      <c r="L29" s="72"/>
      <c r="M29" s="94" t="str">
        <f>IFERROR(INDEX(Sheet1!$B$2:$B$110,MATCH('Claims Summary'!V29,Sheet1!$A$2:$A$110,0)),"")</f>
        <v/>
      </c>
      <c r="N29" s="74" t="str">
        <f>IFERROR(VLOOKUP(X29,'LTSS Rates'!A:B,2,FALSE),"")</f>
        <v/>
      </c>
      <c r="O29" s="72"/>
      <c r="P29" s="137">
        <f>IFERROR(INDEX('LTSS Rates'!$A$3:$J$126,MATCH(X29,'LTSS Rates'!$A$3:$A$126,0),MATCH(Y29,'LTSS Rates'!$A$3:$J$3,0)),0)</f>
        <v>0</v>
      </c>
      <c r="Q29" s="75">
        <f t="shared" si="7"/>
        <v>0</v>
      </c>
      <c r="R29" s="111"/>
      <c r="S29" s="117">
        <f t="shared" si="2"/>
        <v>0</v>
      </c>
      <c r="V29" s="60" t="str">
        <f t="shared" si="6"/>
        <v/>
      </c>
      <c r="X29" s="58" t="str">
        <f t="shared" si="8"/>
        <v/>
      </c>
      <c r="Y29" s="96" t="str">
        <f t="shared" si="9"/>
        <v xml:space="preserve">  Rate</v>
      </c>
    </row>
    <row r="30" spans="1:25" ht="14.45" customHeight="1" x14ac:dyDescent="0.25">
      <c r="B30" s="76">
        <v>19</v>
      </c>
      <c r="C30" s="156"/>
      <c r="D30" s="72"/>
      <c r="E30" s="72"/>
      <c r="F30" s="156"/>
      <c r="G30" s="80"/>
      <c r="H30" s="73"/>
      <c r="I30" s="74" t="str">
        <f>IFERROR(VLOOKUP(H30,Lists!B:C,2,FALSE),"")</f>
        <v/>
      </c>
      <c r="J30" s="72"/>
      <c r="K30" s="73"/>
      <c r="L30" s="72"/>
      <c r="M30" s="94" t="str">
        <f>IFERROR(INDEX(Sheet1!$B$2:$B$110,MATCH('Claims Summary'!V30,Sheet1!$A$2:$A$110,0)),"")</f>
        <v/>
      </c>
      <c r="N30" s="74" t="str">
        <f>IFERROR(VLOOKUP(X30,'LTSS Rates'!A:B,2,FALSE),"")</f>
        <v/>
      </c>
      <c r="O30" s="72"/>
      <c r="P30" s="137">
        <f>IFERROR(INDEX('LTSS Rates'!$A$3:$J$126,MATCH(X30,'LTSS Rates'!$A$3:$A$126,0),MATCH(Y30,'LTSS Rates'!$A$3:$J$3,0)),0)</f>
        <v>0</v>
      </c>
      <c r="Q30" s="75">
        <f t="shared" si="7"/>
        <v>0</v>
      </c>
      <c r="R30" s="111"/>
      <c r="S30" s="117">
        <f t="shared" si="2"/>
        <v>0</v>
      </c>
      <c r="V30" s="60" t="str">
        <f t="shared" si="6"/>
        <v/>
      </c>
      <c r="X30" s="58" t="str">
        <f t="shared" si="8"/>
        <v/>
      </c>
      <c r="Y30" s="96" t="str">
        <f t="shared" si="9"/>
        <v xml:space="preserve">  Rate</v>
      </c>
    </row>
    <row r="31" spans="1:25" ht="14.45" customHeight="1" x14ac:dyDescent="0.25">
      <c r="B31" s="76">
        <v>20</v>
      </c>
      <c r="C31" s="156"/>
      <c r="D31" s="72"/>
      <c r="E31" s="72"/>
      <c r="F31" s="156"/>
      <c r="G31" s="80"/>
      <c r="H31" s="73"/>
      <c r="I31" s="74" t="str">
        <f>IFERROR(VLOOKUP(H31,Lists!B:C,2,FALSE),"")</f>
        <v/>
      </c>
      <c r="J31" s="72"/>
      <c r="K31" s="73"/>
      <c r="L31" s="72"/>
      <c r="M31" s="94" t="str">
        <f>IFERROR(INDEX(Sheet1!$B$2:$B$110,MATCH('Claims Summary'!V31,Sheet1!$A$2:$A$110,0)),"")</f>
        <v/>
      </c>
      <c r="N31" s="74" t="str">
        <f>IFERROR(VLOOKUP(X31,'LTSS Rates'!A:B,2,FALSE),"")</f>
        <v/>
      </c>
      <c r="O31" s="72"/>
      <c r="P31" s="137">
        <f>IFERROR(INDEX('LTSS Rates'!$A$3:$J$126,MATCH(X31,'LTSS Rates'!$A$3:$A$126,0),MATCH(Y31,'LTSS Rates'!$A$3:$J$3,0)),0)</f>
        <v>0</v>
      </c>
      <c r="Q31" s="75">
        <f t="shared" si="7"/>
        <v>0</v>
      </c>
      <c r="R31" s="111"/>
      <c r="S31" s="117">
        <f t="shared" si="2"/>
        <v>0</v>
      </c>
      <c r="V31" s="60" t="str">
        <f t="shared" si="6"/>
        <v/>
      </c>
      <c r="X31" s="58" t="str">
        <f t="shared" si="8"/>
        <v/>
      </c>
      <c r="Y31" s="96" t="str">
        <f t="shared" si="9"/>
        <v xml:space="preserve">  Rate</v>
      </c>
    </row>
    <row r="32" spans="1:25" ht="14.45" customHeight="1" x14ac:dyDescent="0.25">
      <c r="B32" s="76">
        <v>21</v>
      </c>
      <c r="C32" s="156"/>
      <c r="D32" s="72"/>
      <c r="E32" s="72"/>
      <c r="F32" s="156"/>
      <c r="G32" s="80"/>
      <c r="H32" s="73"/>
      <c r="I32" s="74" t="str">
        <f>IFERROR(VLOOKUP(H32,Lists!B:C,2,FALSE),"")</f>
        <v/>
      </c>
      <c r="J32" s="72"/>
      <c r="K32" s="73"/>
      <c r="L32" s="72"/>
      <c r="M32" s="94" t="str">
        <f>IFERROR(INDEX(Sheet1!$B$2:$B$110,MATCH('Claims Summary'!V32,Sheet1!$A$2:$A$110,0)),"")</f>
        <v/>
      </c>
      <c r="N32" s="74" t="str">
        <f>IFERROR(VLOOKUP(X32,'LTSS Rates'!A:B,2,FALSE),"")</f>
        <v/>
      </c>
      <c r="O32" s="72"/>
      <c r="P32" s="137">
        <f>IFERROR(INDEX('LTSS Rates'!$A$3:$J$126,MATCH(X32,'LTSS Rates'!$A$3:$A$126,0),MATCH(Y32,'LTSS Rates'!$A$3:$J$3,0)),0)</f>
        <v>0</v>
      </c>
      <c r="Q32" s="75">
        <f t="shared" si="7"/>
        <v>0</v>
      </c>
      <c r="R32" s="111"/>
      <c r="S32" s="117">
        <f t="shared" si="2"/>
        <v>0</v>
      </c>
      <c r="V32" s="60" t="str">
        <f t="shared" si="6"/>
        <v/>
      </c>
      <c r="X32" s="58" t="str">
        <f t="shared" si="8"/>
        <v/>
      </c>
      <c r="Y32" s="96" t="str">
        <f t="shared" si="9"/>
        <v xml:space="preserve">  Rate</v>
      </c>
    </row>
    <row r="33" spans="2:25" ht="14.45" customHeight="1" x14ac:dyDescent="0.25">
      <c r="B33" s="76">
        <v>22</v>
      </c>
      <c r="C33" s="156"/>
      <c r="D33" s="72"/>
      <c r="E33" s="72"/>
      <c r="F33" s="156"/>
      <c r="G33" s="80"/>
      <c r="H33" s="73"/>
      <c r="I33" s="74" t="str">
        <f>IFERROR(VLOOKUP(H33,Lists!B:C,2,FALSE),"")</f>
        <v/>
      </c>
      <c r="J33" s="72"/>
      <c r="K33" s="73"/>
      <c r="L33" s="72"/>
      <c r="M33" s="94" t="str">
        <f>IFERROR(INDEX(Sheet1!$B$2:$B$110,MATCH('Claims Summary'!V33,Sheet1!$A$2:$A$110,0)),"")</f>
        <v/>
      </c>
      <c r="N33" s="74" t="str">
        <f>IFERROR(VLOOKUP(X33,'LTSS Rates'!A:B,2,FALSE),"")</f>
        <v/>
      </c>
      <c r="O33" s="72"/>
      <c r="P33" s="137">
        <f>IFERROR(INDEX('LTSS Rates'!$A$3:$J$126,MATCH(X33,'LTSS Rates'!$A$3:$A$126,0),MATCH(Y33,'LTSS Rates'!$A$3:$J$3,0)),0)</f>
        <v>0</v>
      </c>
      <c r="Q33" s="75">
        <f t="shared" si="7"/>
        <v>0</v>
      </c>
      <c r="R33" s="111"/>
      <c r="S33" s="117">
        <f t="shared" si="2"/>
        <v>0</v>
      </c>
      <c r="V33" s="60" t="str">
        <f t="shared" si="6"/>
        <v/>
      </c>
      <c r="X33" s="58" t="str">
        <f t="shared" si="8"/>
        <v/>
      </c>
      <c r="Y33" s="96" t="str">
        <f t="shared" si="9"/>
        <v xml:space="preserve">  Rate</v>
      </c>
    </row>
    <row r="34" spans="2:25" ht="14.45" customHeight="1" x14ac:dyDescent="0.25">
      <c r="B34" s="76">
        <v>23</v>
      </c>
      <c r="C34" s="156"/>
      <c r="D34" s="72"/>
      <c r="E34" s="72"/>
      <c r="F34" s="156"/>
      <c r="G34" s="80"/>
      <c r="H34" s="73"/>
      <c r="I34" s="74" t="str">
        <f>IFERROR(VLOOKUP(H34,Lists!B:C,2,FALSE),"")</f>
        <v/>
      </c>
      <c r="J34" s="72"/>
      <c r="K34" s="73"/>
      <c r="L34" s="72"/>
      <c r="M34" s="94" t="str">
        <f>IFERROR(INDEX(Sheet1!$B$2:$B$110,MATCH('Claims Summary'!V34,Sheet1!$A$2:$A$110,0)),"")</f>
        <v/>
      </c>
      <c r="N34" s="74" t="str">
        <f>IFERROR(VLOOKUP(X34,'LTSS Rates'!A:B,2,FALSE),"")</f>
        <v/>
      </c>
      <c r="O34" s="72"/>
      <c r="P34" s="137">
        <f>IFERROR(INDEX('LTSS Rates'!$A$3:$J$126,MATCH(X34,'LTSS Rates'!$A$3:$A$126,0),MATCH(Y34,'LTSS Rates'!$A$3:$J$3,0)),0)</f>
        <v>0</v>
      </c>
      <c r="Q34" s="75">
        <f t="shared" si="7"/>
        <v>0</v>
      </c>
      <c r="R34" s="111"/>
      <c r="S34" s="117">
        <f t="shared" si="2"/>
        <v>0</v>
      </c>
      <c r="V34" s="60" t="str">
        <f t="shared" si="6"/>
        <v/>
      </c>
      <c r="X34" s="58" t="str">
        <f t="shared" si="8"/>
        <v/>
      </c>
      <c r="Y34" s="96" t="str">
        <f t="shared" si="9"/>
        <v xml:space="preserve">  Rate</v>
      </c>
    </row>
    <row r="35" spans="2:25" ht="14.45" customHeight="1" x14ac:dyDescent="0.25">
      <c r="B35" s="76">
        <v>24</v>
      </c>
      <c r="C35" s="156"/>
      <c r="D35" s="72"/>
      <c r="E35" s="72"/>
      <c r="F35" s="156"/>
      <c r="G35" s="80"/>
      <c r="H35" s="73"/>
      <c r="I35" s="74" t="str">
        <f>IFERROR(VLOOKUP(H35,Lists!B:C,2,FALSE),"")</f>
        <v/>
      </c>
      <c r="J35" s="72"/>
      <c r="K35" s="73"/>
      <c r="L35" s="72"/>
      <c r="M35" s="94" t="str">
        <f>IFERROR(INDEX(Sheet1!$B$2:$B$110,MATCH('Claims Summary'!V35,Sheet1!$A$2:$A$110,0)),"")</f>
        <v/>
      </c>
      <c r="N35" s="74" t="str">
        <f>IFERROR(VLOOKUP(X35,'LTSS Rates'!A:B,2,FALSE),"")</f>
        <v/>
      </c>
      <c r="O35" s="72"/>
      <c r="P35" s="137">
        <f>IFERROR(INDEX('LTSS Rates'!$A$3:$J$126,MATCH(X35,'LTSS Rates'!$A$3:$A$126,0),MATCH(Y35,'LTSS Rates'!$A$3:$J$3,0)),0)</f>
        <v>0</v>
      </c>
      <c r="Q35" s="75">
        <f t="shared" si="7"/>
        <v>0</v>
      </c>
      <c r="R35" s="111"/>
      <c r="S35" s="117">
        <f t="shared" si="2"/>
        <v>0</v>
      </c>
      <c r="V35" s="60" t="str">
        <f t="shared" si="6"/>
        <v/>
      </c>
      <c r="X35" s="58" t="str">
        <f t="shared" si="8"/>
        <v/>
      </c>
      <c r="Y35" s="96" t="str">
        <f t="shared" si="9"/>
        <v xml:space="preserve">  Rate</v>
      </c>
    </row>
    <row r="36" spans="2:25" ht="14.45" customHeight="1" x14ac:dyDescent="0.25">
      <c r="B36" s="76">
        <v>25</v>
      </c>
      <c r="C36" s="156"/>
      <c r="D36" s="72"/>
      <c r="E36" s="72"/>
      <c r="F36" s="156"/>
      <c r="G36" s="80"/>
      <c r="H36" s="73"/>
      <c r="I36" s="74" t="str">
        <f>IFERROR(VLOOKUP(H36,Lists!B:C,2,FALSE),"")</f>
        <v/>
      </c>
      <c r="J36" s="72"/>
      <c r="K36" s="73"/>
      <c r="L36" s="72"/>
      <c r="M36" s="94" t="str">
        <f>IFERROR(INDEX(Sheet1!$B$2:$B$110,MATCH('Claims Summary'!V36,Sheet1!$A$2:$A$110,0)),"")</f>
        <v/>
      </c>
      <c r="N36" s="74" t="str">
        <f>IFERROR(VLOOKUP(X36,'LTSS Rates'!A:B,2,FALSE),"")</f>
        <v/>
      </c>
      <c r="O36" s="72"/>
      <c r="P36" s="137">
        <f>IFERROR(INDEX('LTSS Rates'!$A$3:$J$126,MATCH(X36,'LTSS Rates'!$A$3:$A$126,0),MATCH(Y36,'LTSS Rates'!$A$3:$J$3,0)),0)</f>
        <v>0</v>
      </c>
      <c r="Q36" s="75">
        <f t="shared" si="7"/>
        <v>0</v>
      </c>
      <c r="R36" s="111"/>
      <c r="S36" s="117">
        <f t="shared" si="2"/>
        <v>0</v>
      </c>
      <c r="V36" s="60" t="str">
        <f t="shared" si="6"/>
        <v/>
      </c>
      <c r="X36" s="58" t="str">
        <f t="shared" si="8"/>
        <v/>
      </c>
      <c r="Y36" s="96" t="str">
        <f t="shared" si="9"/>
        <v xml:space="preserve">  Rate</v>
      </c>
    </row>
    <row r="37" spans="2:25" ht="14.45" customHeight="1" x14ac:dyDescent="0.25">
      <c r="B37" s="76">
        <v>26</v>
      </c>
      <c r="C37" s="156"/>
      <c r="D37" s="72"/>
      <c r="E37" s="72"/>
      <c r="F37" s="156"/>
      <c r="G37" s="80"/>
      <c r="H37" s="73"/>
      <c r="I37" s="74" t="str">
        <f>IFERROR(VLOOKUP(H37,Lists!B:C,2,FALSE),"")</f>
        <v/>
      </c>
      <c r="J37" s="72"/>
      <c r="K37" s="73"/>
      <c r="L37" s="72"/>
      <c r="M37" s="94" t="str">
        <f>IFERROR(INDEX(Sheet1!$B$2:$B$110,MATCH('Claims Summary'!V37,Sheet1!$A$2:$A$110,0)),"")</f>
        <v/>
      </c>
      <c r="N37" s="74" t="str">
        <f>IFERROR(VLOOKUP(X37,'LTSS Rates'!A:B,2,FALSE),"")</f>
        <v/>
      </c>
      <c r="O37" s="72"/>
      <c r="P37" s="137">
        <f>IFERROR(INDEX('LTSS Rates'!$A$3:$J$126,MATCH(X37,'LTSS Rates'!$A$3:$A$126,0),MATCH(Y37,'LTSS Rates'!$A$3:$J$3,0)),0)</f>
        <v>0</v>
      </c>
      <c r="Q37" s="75">
        <f t="shared" si="7"/>
        <v>0</v>
      </c>
      <c r="R37" s="111"/>
      <c r="S37" s="117">
        <f t="shared" si="2"/>
        <v>0</v>
      </c>
      <c r="V37" s="60" t="str">
        <f t="shared" si="6"/>
        <v/>
      </c>
      <c r="X37" s="58" t="str">
        <f t="shared" si="8"/>
        <v/>
      </c>
      <c r="Y37" s="96" t="str">
        <f t="shared" si="9"/>
        <v xml:space="preserve">  Rate</v>
      </c>
    </row>
    <row r="38" spans="2:25" ht="14.45" customHeight="1" x14ac:dyDescent="0.25">
      <c r="B38" s="76">
        <v>27</v>
      </c>
      <c r="C38" s="156"/>
      <c r="D38" s="72"/>
      <c r="E38" s="72"/>
      <c r="F38" s="156"/>
      <c r="G38" s="80"/>
      <c r="H38" s="73"/>
      <c r="I38" s="74" t="str">
        <f>IFERROR(VLOOKUP(H38,Lists!B:C,2,FALSE),"")</f>
        <v/>
      </c>
      <c r="J38" s="72"/>
      <c r="K38" s="73"/>
      <c r="L38" s="72"/>
      <c r="M38" s="94" t="str">
        <f>IFERROR(INDEX(Sheet1!$B$2:$B$110,MATCH('Claims Summary'!V38,Sheet1!$A$2:$A$110,0)),"")</f>
        <v/>
      </c>
      <c r="N38" s="74" t="str">
        <f>IFERROR(VLOOKUP(X38,'LTSS Rates'!A:B,2,FALSE),"")</f>
        <v/>
      </c>
      <c r="O38" s="72"/>
      <c r="P38" s="137">
        <f>IFERROR(INDEX('LTSS Rates'!$A$3:$J$126,MATCH(X38,'LTSS Rates'!$A$3:$A$126,0),MATCH(Y38,'LTSS Rates'!$A$3:$J$3,0)),0)</f>
        <v>0</v>
      </c>
      <c r="Q38" s="75">
        <f t="shared" si="7"/>
        <v>0</v>
      </c>
      <c r="R38" s="111"/>
      <c r="S38" s="117">
        <f t="shared" si="2"/>
        <v>0</v>
      </c>
      <c r="V38" s="60" t="str">
        <f t="shared" si="6"/>
        <v/>
      </c>
      <c r="X38" s="58" t="str">
        <f t="shared" si="8"/>
        <v/>
      </c>
      <c r="Y38" s="96" t="str">
        <f t="shared" si="9"/>
        <v xml:space="preserve">  Rate</v>
      </c>
    </row>
    <row r="39" spans="2:25" ht="14.45" customHeight="1" x14ac:dyDescent="0.25">
      <c r="B39" s="76">
        <v>28</v>
      </c>
      <c r="C39" s="156"/>
      <c r="D39" s="72"/>
      <c r="E39" s="72"/>
      <c r="F39" s="156"/>
      <c r="G39" s="80"/>
      <c r="H39" s="73"/>
      <c r="I39" s="74" t="str">
        <f>IFERROR(VLOOKUP(H39,Lists!B:C,2,FALSE),"")</f>
        <v/>
      </c>
      <c r="J39" s="72"/>
      <c r="K39" s="73"/>
      <c r="L39" s="72"/>
      <c r="M39" s="94" t="str">
        <f>IFERROR(INDEX(Sheet1!$B$2:$B$110,MATCH('Claims Summary'!V39,Sheet1!$A$2:$A$110,0)),"")</f>
        <v/>
      </c>
      <c r="N39" s="74" t="str">
        <f>IFERROR(VLOOKUP(X39,'LTSS Rates'!A:B,2,FALSE),"")</f>
        <v/>
      </c>
      <c r="O39" s="72"/>
      <c r="P39" s="137">
        <f>IFERROR(INDEX('LTSS Rates'!$A$3:$J$126,MATCH(X39,'LTSS Rates'!$A$3:$A$126,0),MATCH(Y39,'LTSS Rates'!$A$3:$J$3,0)),0)</f>
        <v>0</v>
      </c>
      <c r="Q39" s="75">
        <f t="shared" si="7"/>
        <v>0</v>
      </c>
      <c r="R39" s="111"/>
      <c r="S39" s="117">
        <f t="shared" si="2"/>
        <v>0</v>
      </c>
      <c r="V39" s="60" t="str">
        <f t="shared" si="6"/>
        <v/>
      </c>
      <c r="X39" s="58" t="str">
        <f t="shared" si="8"/>
        <v/>
      </c>
      <c r="Y39" s="96" t="str">
        <f t="shared" si="9"/>
        <v xml:space="preserve">  Rate</v>
      </c>
    </row>
    <row r="40" spans="2:25" ht="14.45" customHeight="1" x14ac:dyDescent="0.25">
      <c r="B40" s="76">
        <v>29</v>
      </c>
      <c r="C40" s="156"/>
      <c r="D40" s="72"/>
      <c r="E40" s="72"/>
      <c r="F40" s="156"/>
      <c r="G40" s="80"/>
      <c r="H40" s="73"/>
      <c r="I40" s="74" t="str">
        <f>IFERROR(VLOOKUP(H40,Lists!B:C,2,FALSE),"")</f>
        <v/>
      </c>
      <c r="J40" s="72"/>
      <c r="K40" s="73"/>
      <c r="L40" s="72"/>
      <c r="M40" s="94" t="str">
        <f>IFERROR(INDEX(Sheet1!$B$2:$B$110,MATCH('Claims Summary'!V40,Sheet1!$A$2:$A$110,0)),"")</f>
        <v/>
      </c>
      <c r="N40" s="74" t="str">
        <f>IFERROR(VLOOKUP(X40,'LTSS Rates'!A:B,2,FALSE),"")</f>
        <v/>
      </c>
      <c r="O40" s="72"/>
      <c r="P40" s="137">
        <f>IFERROR(INDEX('LTSS Rates'!$A$3:$J$126,MATCH(X40,'LTSS Rates'!$A$3:$A$126,0),MATCH(Y40,'LTSS Rates'!$A$3:$J$3,0)),0)</f>
        <v>0</v>
      </c>
      <c r="Q40" s="75">
        <f t="shared" si="7"/>
        <v>0</v>
      </c>
      <c r="R40" s="111"/>
      <c r="S40" s="117">
        <f t="shared" si="2"/>
        <v>0</v>
      </c>
      <c r="V40" s="60" t="str">
        <f t="shared" si="6"/>
        <v/>
      </c>
      <c r="X40" s="58" t="str">
        <f t="shared" si="8"/>
        <v/>
      </c>
      <c r="Y40" s="96" t="str">
        <f t="shared" si="9"/>
        <v xml:space="preserve">  Rate</v>
      </c>
    </row>
    <row r="41" spans="2:25" ht="14.45" customHeight="1" x14ac:dyDescent="0.25">
      <c r="B41" s="76">
        <v>30</v>
      </c>
      <c r="C41" s="156"/>
      <c r="D41" s="72"/>
      <c r="E41" s="72"/>
      <c r="F41" s="156"/>
      <c r="G41" s="80"/>
      <c r="H41" s="73"/>
      <c r="I41" s="74" t="str">
        <f>IFERROR(VLOOKUP(H41,Lists!B:C,2,FALSE),"")</f>
        <v/>
      </c>
      <c r="J41" s="72"/>
      <c r="K41" s="73"/>
      <c r="L41" s="72"/>
      <c r="M41" s="94" t="str">
        <f>IFERROR(INDEX(Sheet1!$B$2:$B$110,MATCH('Claims Summary'!V41,Sheet1!$A$2:$A$110,0)),"")</f>
        <v/>
      </c>
      <c r="N41" s="74" t="str">
        <f>IFERROR(VLOOKUP(X41,'LTSS Rates'!A:B,2,FALSE),"")</f>
        <v/>
      </c>
      <c r="O41" s="72"/>
      <c r="P41" s="137">
        <f>IFERROR(INDEX('LTSS Rates'!$A$3:$J$126,MATCH(X41,'LTSS Rates'!$A$3:$A$126,0),MATCH(Y41,'LTSS Rates'!$A$3:$J$3,0)),0)</f>
        <v>0</v>
      </c>
      <c r="Q41" s="75">
        <f t="shared" si="7"/>
        <v>0</v>
      </c>
      <c r="R41" s="111"/>
      <c r="S41" s="117">
        <f t="shared" si="2"/>
        <v>0</v>
      </c>
      <c r="V41" s="60" t="str">
        <f t="shared" si="6"/>
        <v/>
      </c>
      <c r="X41" s="58" t="str">
        <f t="shared" si="8"/>
        <v/>
      </c>
      <c r="Y41" s="96" t="str">
        <f t="shared" si="9"/>
        <v xml:space="preserve">  Rate</v>
      </c>
    </row>
    <row r="42" spans="2:25" ht="14.45" customHeight="1" x14ac:dyDescent="0.25">
      <c r="B42" s="76">
        <v>31</v>
      </c>
      <c r="C42" s="156"/>
      <c r="D42" s="72"/>
      <c r="E42" s="72"/>
      <c r="F42" s="156"/>
      <c r="G42" s="80"/>
      <c r="H42" s="73"/>
      <c r="I42" s="74" t="str">
        <f>IFERROR(VLOOKUP(H42,Lists!B:C,2,FALSE),"")</f>
        <v/>
      </c>
      <c r="J42" s="72"/>
      <c r="K42" s="73"/>
      <c r="L42" s="72"/>
      <c r="M42" s="94" t="str">
        <f>IFERROR(INDEX(Sheet1!$B$2:$B$110,MATCH('Claims Summary'!V42,Sheet1!$A$2:$A$110,0)),"")</f>
        <v/>
      </c>
      <c r="N42" s="74" t="str">
        <f>IFERROR(VLOOKUP(X42,'LTSS Rates'!A:B,2,FALSE),"")</f>
        <v/>
      </c>
      <c r="O42" s="72"/>
      <c r="P42" s="137">
        <f>IFERROR(INDEX('LTSS Rates'!$A$3:$J$126,MATCH(X42,'LTSS Rates'!$A$3:$A$126,0),MATCH(Y42,'LTSS Rates'!$A$3:$J$3,0)),0)</f>
        <v>0</v>
      </c>
      <c r="Q42" s="75">
        <f t="shared" si="7"/>
        <v>0</v>
      </c>
      <c r="R42" s="111"/>
      <c r="S42" s="117">
        <f t="shared" si="2"/>
        <v>0</v>
      </c>
      <c r="V42" s="60" t="str">
        <f t="shared" si="6"/>
        <v/>
      </c>
      <c r="X42" s="58" t="str">
        <f t="shared" si="8"/>
        <v/>
      </c>
      <c r="Y42" s="96" t="str">
        <f t="shared" si="9"/>
        <v xml:space="preserve">  Rate</v>
      </c>
    </row>
    <row r="43" spans="2:25" ht="14.45" customHeight="1" x14ac:dyDescent="0.25">
      <c r="B43" s="76">
        <v>32</v>
      </c>
      <c r="C43" s="156"/>
      <c r="D43" s="72"/>
      <c r="E43" s="72"/>
      <c r="F43" s="156"/>
      <c r="G43" s="80"/>
      <c r="H43" s="73"/>
      <c r="I43" s="74" t="str">
        <f>IFERROR(VLOOKUP(H43,Lists!B:C,2,FALSE),"")</f>
        <v/>
      </c>
      <c r="J43" s="72"/>
      <c r="K43" s="73"/>
      <c r="L43" s="72"/>
      <c r="M43" s="94" t="str">
        <f>IFERROR(INDEX(Sheet1!$B$2:$B$110,MATCH('Claims Summary'!V43,Sheet1!$A$2:$A$110,0)),"")</f>
        <v/>
      </c>
      <c r="N43" s="74" t="str">
        <f>IFERROR(VLOOKUP(X43,'LTSS Rates'!A:B,2,FALSE),"")</f>
        <v/>
      </c>
      <c r="O43" s="72"/>
      <c r="P43" s="137">
        <f>IFERROR(INDEX('LTSS Rates'!$A$3:$J$126,MATCH(X43,'LTSS Rates'!$A$3:$A$126,0),MATCH(Y43,'LTSS Rates'!$A$3:$J$3,0)),0)</f>
        <v>0</v>
      </c>
      <c r="Q43" s="75">
        <f t="shared" si="7"/>
        <v>0</v>
      </c>
      <c r="R43" s="111"/>
      <c r="S43" s="117">
        <f t="shared" si="2"/>
        <v>0</v>
      </c>
      <c r="V43" s="60" t="str">
        <f t="shared" si="6"/>
        <v/>
      </c>
      <c r="X43" s="58" t="str">
        <f t="shared" si="8"/>
        <v/>
      </c>
      <c r="Y43" s="96" t="str">
        <f t="shared" si="9"/>
        <v xml:space="preserve">  Rate</v>
      </c>
    </row>
    <row r="44" spans="2:25" ht="14.45" customHeight="1" x14ac:dyDescent="0.25">
      <c r="B44" s="76">
        <v>33</v>
      </c>
      <c r="C44" s="156"/>
      <c r="D44" s="72"/>
      <c r="E44" s="72"/>
      <c r="F44" s="156"/>
      <c r="G44" s="80"/>
      <c r="H44" s="73"/>
      <c r="I44" s="74" t="str">
        <f>IFERROR(VLOOKUP(H44,Lists!B:C,2,FALSE),"")</f>
        <v/>
      </c>
      <c r="J44" s="72"/>
      <c r="K44" s="73"/>
      <c r="L44" s="72"/>
      <c r="M44" s="94" t="str">
        <f>IFERROR(INDEX(Sheet1!$B$2:$B$110,MATCH('Claims Summary'!V44,Sheet1!$A$2:$A$110,0)),"")</f>
        <v/>
      </c>
      <c r="N44" s="74" t="str">
        <f>IFERROR(VLOOKUP(X44,'LTSS Rates'!A:B,2,FALSE),"")</f>
        <v/>
      </c>
      <c r="O44" s="72"/>
      <c r="P44" s="137">
        <f>IFERROR(INDEX('LTSS Rates'!$A$3:$J$126,MATCH(X44,'LTSS Rates'!$A$3:$A$126,0),MATCH(Y44,'LTSS Rates'!$A$3:$J$3,0)),0)</f>
        <v>0</v>
      </c>
      <c r="Q44" s="75">
        <f t="shared" si="7"/>
        <v>0</v>
      </c>
      <c r="R44" s="111"/>
      <c r="S44" s="117">
        <f t="shared" si="2"/>
        <v>0</v>
      </c>
      <c r="V44" s="60" t="str">
        <f t="shared" si="6"/>
        <v/>
      </c>
      <c r="X44" s="58" t="str">
        <f t="shared" si="8"/>
        <v/>
      </c>
      <c r="Y44" s="96" t="str">
        <f t="shared" si="9"/>
        <v xml:space="preserve">  Rate</v>
      </c>
    </row>
    <row r="45" spans="2:25" ht="14.45" customHeight="1" x14ac:dyDescent="0.25">
      <c r="B45" s="76">
        <v>34</v>
      </c>
      <c r="C45" s="156"/>
      <c r="D45" s="72"/>
      <c r="E45" s="72"/>
      <c r="F45" s="156"/>
      <c r="G45" s="80"/>
      <c r="H45" s="73"/>
      <c r="I45" s="74" t="str">
        <f>IFERROR(VLOOKUP(H45,Lists!B:C,2,FALSE),"")</f>
        <v/>
      </c>
      <c r="J45" s="72"/>
      <c r="K45" s="73"/>
      <c r="L45" s="72"/>
      <c r="M45" s="94" t="str">
        <f>IFERROR(INDEX(Sheet1!$B$2:$B$110,MATCH('Claims Summary'!V45,Sheet1!$A$2:$A$110,0)),"")</f>
        <v/>
      </c>
      <c r="N45" s="74" t="str">
        <f>IFERROR(VLOOKUP(X45,'LTSS Rates'!A:B,2,FALSE),"")</f>
        <v/>
      </c>
      <c r="O45" s="72"/>
      <c r="P45" s="137">
        <f>IFERROR(INDEX('LTSS Rates'!$A$3:$J$126,MATCH(X45,'LTSS Rates'!$A$3:$A$126,0),MATCH(Y45,'LTSS Rates'!$A$3:$J$3,0)),0)</f>
        <v>0</v>
      </c>
      <c r="Q45" s="75">
        <f t="shared" si="7"/>
        <v>0</v>
      </c>
      <c r="R45" s="111"/>
      <c r="S45" s="117">
        <f t="shared" si="2"/>
        <v>0</v>
      </c>
      <c r="V45" s="60" t="str">
        <f t="shared" si="6"/>
        <v/>
      </c>
      <c r="X45" s="58" t="str">
        <f t="shared" si="8"/>
        <v/>
      </c>
      <c r="Y45" s="96" t="str">
        <f t="shared" si="9"/>
        <v xml:space="preserve">  Rate</v>
      </c>
    </row>
    <row r="46" spans="2:25" ht="14.45" customHeight="1" x14ac:dyDescent="0.25">
      <c r="B46" s="76">
        <v>35</v>
      </c>
      <c r="C46" s="156"/>
      <c r="D46" s="72"/>
      <c r="E46" s="72"/>
      <c r="F46" s="156"/>
      <c r="G46" s="80"/>
      <c r="H46" s="73"/>
      <c r="I46" s="74" t="str">
        <f>IFERROR(VLOOKUP(H46,Lists!B:C,2,FALSE),"")</f>
        <v/>
      </c>
      <c r="J46" s="72"/>
      <c r="K46" s="73"/>
      <c r="L46" s="72"/>
      <c r="M46" s="94" t="str">
        <f>IFERROR(INDEX(Sheet1!$B$2:$B$110,MATCH('Claims Summary'!V46,Sheet1!$A$2:$A$110,0)),"")</f>
        <v/>
      </c>
      <c r="N46" s="74" t="str">
        <f>IFERROR(VLOOKUP(X46,'LTSS Rates'!A:B,2,FALSE),"")</f>
        <v/>
      </c>
      <c r="O46" s="72"/>
      <c r="P46" s="137">
        <f>IFERROR(INDEX('LTSS Rates'!$A$3:$J$126,MATCH(X46,'LTSS Rates'!$A$3:$A$126,0),MATCH(Y46,'LTSS Rates'!$A$3:$J$3,0)),0)</f>
        <v>0</v>
      </c>
      <c r="Q46" s="75">
        <f t="shared" si="7"/>
        <v>0</v>
      </c>
      <c r="R46" s="111"/>
      <c r="S46" s="117">
        <f t="shared" si="2"/>
        <v>0</v>
      </c>
      <c r="V46" s="60" t="str">
        <f t="shared" si="6"/>
        <v/>
      </c>
      <c r="X46" s="58" t="str">
        <f t="shared" si="8"/>
        <v/>
      </c>
      <c r="Y46" s="96" t="str">
        <f t="shared" si="9"/>
        <v xml:space="preserve">  Rate</v>
      </c>
    </row>
    <row r="47" spans="2:25" ht="14.45" customHeight="1" x14ac:dyDescent="0.25">
      <c r="B47" s="76">
        <v>36</v>
      </c>
      <c r="C47" s="156"/>
      <c r="D47" s="72"/>
      <c r="E47" s="72"/>
      <c r="F47" s="156"/>
      <c r="G47" s="80"/>
      <c r="H47" s="73"/>
      <c r="I47" s="74" t="str">
        <f>IFERROR(VLOOKUP(H47,Lists!B:C,2,FALSE),"")</f>
        <v/>
      </c>
      <c r="J47" s="72"/>
      <c r="K47" s="73"/>
      <c r="L47" s="72"/>
      <c r="M47" s="94" t="str">
        <f>IFERROR(INDEX(Sheet1!$B$2:$B$110,MATCH('Claims Summary'!V47,Sheet1!$A$2:$A$110,0)),"")</f>
        <v/>
      </c>
      <c r="N47" s="74" t="str">
        <f>IFERROR(VLOOKUP(X47,'LTSS Rates'!A:B,2,FALSE),"")</f>
        <v/>
      </c>
      <c r="O47" s="72"/>
      <c r="P47" s="137">
        <f>IFERROR(INDEX('LTSS Rates'!$A$3:$J$126,MATCH(X47,'LTSS Rates'!$A$3:$A$126,0),MATCH(Y47,'LTSS Rates'!$A$3:$J$3,0)),0)</f>
        <v>0</v>
      </c>
      <c r="Q47" s="75">
        <f t="shared" si="7"/>
        <v>0</v>
      </c>
      <c r="R47" s="111"/>
      <c r="S47" s="117">
        <f t="shared" si="2"/>
        <v>0</v>
      </c>
      <c r="V47" s="60" t="str">
        <f t="shared" si="6"/>
        <v/>
      </c>
      <c r="X47" s="58" t="str">
        <f t="shared" si="8"/>
        <v/>
      </c>
      <c r="Y47" s="96" t="str">
        <f t="shared" si="9"/>
        <v xml:space="preserve">  Rate</v>
      </c>
    </row>
    <row r="48" spans="2:25" ht="14.45" customHeight="1" x14ac:dyDescent="0.25">
      <c r="B48" s="76">
        <v>37</v>
      </c>
      <c r="C48" s="156"/>
      <c r="D48" s="72"/>
      <c r="E48" s="72"/>
      <c r="F48" s="156"/>
      <c r="G48" s="80"/>
      <c r="H48" s="73"/>
      <c r="I48" s="74" t="str">
        <f>IFERROR(VLOOKUP(H48,Lists!B:C,2,FALSE),"")</f>
        <v/>
      </c>
      <c r="J48" s="72"/>
      <c r="K48" s="73"/>
      <c r="L48" s="72"/>
      <c r="M48" s="94" t="str">
        <f>IFERROR(INDEX(Sheet1!$B$2:$B$110,MATCH('Claims Summary'!V48,Sheet1!$A$2:$A$110,0)),"")</f>
        <v/>
      </c>
      <c r="N48" s="74" t="str">
        <f>IFERROR(VLOOKUP(X48,'LTSS Rates'!A:B,2,FALSE),"")</f>
        <v/>
      </c>
      <c r="O48" s="72"/>
      <c r="P48" s="137">
        <f>IFERROR(INDEX('LTSS Rates'!$A$3:$J$126,MATCH(X48,'LTSS Rates'!$A$3:$A$126,0),MATCH(Y48,'LTSS Rates'!$A$3:$J$3,0)),0)</f>
        <v>0</v>
      </c>
      <c r="Q48" s="75">
        <f t="shared" si="7"/>
        <v>0</v>
      </c>
      <c r="R48" s="111"/>
      <c r="S48" s="117">
        <f t="shared" si="2"/>
        <v>0</v>
      </c>
      <c r="V48" s="60" t="str">
        <f t="shared" si="6"/>
        <v/>
      </c>
      <c r="X48" s="58" t="str">
        <f t="shared" si="8"/>
        <v/>
      </c>
      <c r="Y48" s="96" t="str">
        <f t="shared" si="9"/>
        <v xml:space="preserve">  Rate</v>
      </c>
    </row>
    <row r="49" spans="2:25" ht="14.45" customHeight="1" x14ac:dyDescent="0.25">
      <c r="B49" s="76">
        <v>38</v>
      </c>
      <c r="C49" s="156"/>
      <c r="D49" s="72"/>
      <c r="E49" s="72"/>
      <c r="F49" s="156"/>
      <c r="G49" s="80"/>
      <c r="H49" s="73"/>
      <c r="I49" s="74" t="str">
        <f>IFERROR(VLOOKUP(H49,Lists!B:C,2,FALSE),"")</f>
        <v/>
      </c>
      <c r="J49" s="72"/>
      <c r="K49" s="73"/>
      <c r="L49" s="72"/>
      <c r="M49" s="94" t="str">
        <f>IFERROR(INDEX(Sheet1!$B$2:$B$110,MATCH('Claims Summary'!V49,Sheet1!$A$2:$A$110,0)),"")</f>
        <v/>
      </c>
      <c r="N49" s="74" t="str">
        <f>IFERROR(VLOOKUP(X49,'LTSS Rates'!A:B,2,FALSE),"")</f>
        <v/>
      </c>
      <c r="O49" s="72"/>
      <c r="P49" s="137">
        <f>IFERROR(INDEX('LTSS Rates'!$A$3:$J$126,MATCH(X49,'LTSS Rates'!$A$3:$A$126,0),MATCH(Y49,'LTSS Rates'!$A$3:$J$3,0)),0)</f>
        <v>0</v>
      </c>
      <c r="Q49" s="75">
        <f t="shared" si="7"/>
        <v>0</v>
      </c>
      <c r="R49" s="111"/>
      <c r="S49" s="117">
        <f t="shared" si="2"/>
        <v>0</v>
      </c>
      <c r="V49" s="60" t="str">
        <f t="shared" si="6"/>
        <v/>
      </c>
      <c r="X49" s="58" t="str">
        <f t="shared" si="8"/>
        <v/>
      </c>
      <c r="Y49" s="96" t="str">
        <f t="shared" si="9"/>
        <v xml:space="preserve">  Rate</v>
      </c>
    </row>
    <row r="50" spans="2:25" ht="14.45" customHeight="1" x14ac:dyDescent="0.25">
      <c r="B50" s="76">
        <v>39</v>
      </c>
      <c r="C50" s="156"/>
      <c r="D50" s="72"/>
      <c r="E50" s="72"/>
      <c r="F50" s="156"/>
      <c r="G50" s="80"/>
      <c r="H50" s="73"/>
      <c r="I50" s="74" t="str">
        <f>IFERROR(VLOOKUP(H50,Lists!B:C,2,FALSE),"")</f>
        <v/>
      </c>
      <c r="J50" s="72"/>
      <c r="K50" s="73"/>
      <c r="L50" s="72"/>
      <c r="M50" s="94" t="str">
        <f>IFERROR(INDEX(Sheet1!$B$2:$B$110,MATCH('Claims Summary'!V50,Sheet1!$A$2:$A$110,0)),"")</f>
        <v/>
      </c>
      <c r="N50" s="74" t="str">
        <f>IFERROR(VLOOKUP(X50,'LTSS Rates'!A:B,2,FALSE),"")</f>
        <v/>
      </c>
      <c r="O50" s="72"/>
      <c r="P50" s="137">
        <f>IFERROR(INDEX('LTSS Rates'!$A$3:$J$126,MATCH(X50,'LTSS Rates'!$A$3:$A$126,0),MATCH(Y50,'LTSS Rates'!$A$3:$J$3,0)),0)</f>
        <v>0</v>
      </c>
      <c r="Q50" s="75">
        <f t="shared" si="7"/>
        <v>0</v>
      </c>
      <c r="R50" s="111"/>
      <c r="S50" s="117">
        <f t="shared" si="2"/>
        <v>0</v>
      </c>
      <c r="V50" s="60" t="str">
        <f t="shared" si="6"/>
        <v/>
      </c>
      <c r="X50" s="58" t="str">
        <f t="shared" si="8"/>
        <v/>
      </c>
      <c r="Y50" s="96" t="str">
        <f t="shared" si="9"/>
        <v xml:space="preserve">  Rate</v>
      </c>
    </row>
    <row r="51" spans="2:25" ht="14.45" customHeight="1" x14ac:dyDescent="0.25">
      <c r="B51" s="76">
        <v>40</v>
      </c>
      <c r="C51" s="156"/>
      <c r="D51" s="72"/>
      <c r="E51" s="72"/>
      <c r="F51" s="156"/>
      <c r="G51" s="80"/>
      <c r="H51" s="73"/>
      <c r="I51" s="74" t="str">
        <f>IFERROR(VLOOKUP(H51,Lists!B:C,2,FALSE),"")</f>
        <v/>
      </c>
      <c r="J51" s="72"/>
      <c r="K51" s="73"/>
      <c r="L51" s="72"/>
      <c r="M51" s="94" t="str">
        <f>IFERROR(INDEX(Sheet1!$B$2:$B$110,MATCH('Claims Summary'!V51,Sheet1!$A$2:$A$110,0)),"")</f>
        <v/>
      </c>
      <c r="N51" s="74" t="str">
        <f>IFERROR(VLOOKUP(X51,'LTSS Rates'!A:B,2,FALSE),"")</f>
        <v/>
      </c>
      <c r="O51" s="72"/>
      <c r="P51" s="137">
        <f>IFERROR(INDEX('LTSS Rates'!$A$3:$J$126,MATCH(X51,'LTSS Rates'!$A$3:$A$126,0),MATCH(Y51,'LTSS Rates'!$A$3:$J$3,0)),0)</f>
        <v>0</v>
      </c>
      <c r="Q51" s="75">
        <f t="shared" si="7"/>
        <v>0</v>
      </c>
      <c r="R51" s="111"/>
      <c r="S51" s="117">
        <f t="shared" si="2"/>
        <v>0</v>
      </c>
      <c r="V51" s="60" t="str">
        <f t="shared" si="6"/>
        <v/>
      </c>
      <c r="X51" s="58" t="str">
        <f t="shared" si="8"/>
        <v/>
      </c>
      <c r="Y51" s="96" t="str">
        <f t="shared" si="9"/>
        <v xml:space="preserve">  Rate</v>
      </c>
    </row>
    <row r="52" spans="2:25" ht="14.45" customHeight="1" x14ac:dyDescent="0.25">
      <c r="B52" s="76">
        <v>41</v>
      </c>
      <c r="C52" s="156"/>
      <c r="D52" s="72"/>
      <c r="E52" s="72"/>
      <c r="F52" s="156"/>
      <c r="G52" s="80"/>
      <c r="H52" s="73"/>
      <c r="I52" s="74" t="str">
        <f>IFERROR(VLOOKUP(H52,Lists!B:C,2,FALSE),"")</f>
        <v/>
      </c>
      <c r="J52" s="72"/>
      <c r="K52" s="73"/>
      <c r="L52" s="72"/>
      <c r="M52" s="94" t="str">
        <f>IFERROR(INDEX(Sheet1!$B$2:$B$110,MATCH('Claims Summary'!V52,Sheet1!$A$2:$A$110,0)),"")</f>
        <v/>
      </c>
      <c r="N52" s="74" t="str">
        <f>IFERROR(VLOOKUP(X52,'LTSS Rates'!A:B,2,FALSE),"")</f>
        <v/>
      </c>
      <c r="O52" s="72"/>
      <c r="P52" s="137">
        <f>IFERROR(INDEX('LTSS Rates'!$A$3:$J$126,MATCH(X52,'LTSS Rates'!$A$3:$A$126,0),MATCH(Y52,'LTSS Rates'!$A$3:$J$3,0)),0)</f>
        <v>0</v>
      </c>
      <c r="Q52" s="75">
        <f t="shared" si="7"/>
        <v>0</v>
      </c>
      <c r="R52" s="111"/>
      <c r="S52" s="117">
        <f t="shared" si="2"/>
        <v>0</v>
      </c>
      <c r="V52" s="60" t="str">
        <f t="shared" si="6"/>
        <v/>
      </c>
      <c r="X52" s="58" t="str">
        <f t="shared" si="8"/>
        <v/>
      </c>
      <c r="Y52" s="96" t="str">
        <f t="shared" si="9"/>
        <v xml:space="preserve">  Rate</v>
      </c>
    </row>
    <row r="53" spans="2:25" ht="14.45" customHeight="1" x14ac:dyDescent="0.25">
      <c r="B53" s="76">
        <v>42</v>
      </c>
      <c r="C53" s="156"/>
      <c r="D53" s="72"/>
      <c r="E53" s="72"/>
      <c r="F53" s="156"/>
      <c r="G53" s="80"/>
      <c r="H53" s="73"/>
      <c r="I53" s="74" t="str">
        <f>IFERROR(VLOOKUP(H53,Lists!B:C,2,FALSE),"")</f>
        <v/>
      </c>
      <c r="J53" s="72"/>
      <c r="K53" s="73"/>
      <c r="L53" s="72"/>
      <c r="M53" s="94" t="str">
        <f>IFERROR(INDEX(Sheet1!$B$2:$B$110,MATCH('Claims Summary'!V53,Sheet1!$A$2:$A$110,0)),"")</f>
        <v/>
      </c>
      <c r="N53" s="74" t="str">
        <f>IFERROR(VLOOKUP(X53,'LTSS Rates'!A:B,2,FALSE),"")</f>
        <v/>
      </c>
      <c r="O53" s="72"/>
      <c r="P53" s="137">
        <f>IFERROR(INDEX('LTSS Rates'!$A$3:$J$126,MATCH(X53,'LTSS Rates'!$A$3:$A$126,0),MATCH(Y53,'LTSS Rates'!$A$3:$J$3,0)),0)</f>
        <v>0</v>
      </c>
      <c r="Q53" s="75">
        <f t="shared" si="7"/>
        <v>0</v>
      </c>
      <c r="R53" s="111"/>
      <c r="S53" s="117">
        <f t="shared" si="2"/>
        <v>0</v>
      </c>
      <c r="V53" s="60" t="str">
        <f t="shared" si="6"/>
        <v/>
      </c>
      <c r="X53" s="58" t="str">
        <f t="shared" si="8"/>
        <v/>
      </c>
      <c r="Y53" s="96" t="str">
        <f t="shared" si="9"/>
        <v xml:space="preserve">  Rate</v>
      </c>
    </row>
    <row r="54" spans="2:25" ht="14.45" customHeight="1" x14ac:dyDescent="0.25">
      <c r="B54" s="76">
        <v>43</v>
      </c>
      <c r="C54" s="156"/>
      <c r="D54" s="72"/>
      <c r="E54" s="72"/>
      <c r="F54" s="156"/>
      <c r="G54" s="80"/>
      <c r="H54" s="73"/>
      <c r="I54" s="74" t="str">
        <f>IFERROR(VLOOKUP(H54,Lists!B:C,2,FALSE),"")</f>
        <v/>
      </c>
      <c r="J54" s="72"/>
      <c r="K54" s="73"/>
      <c r="L54" s="72"/>
      <c r="M54" s="94" t="str">
        <f>IFERROR(INDEX(Sheet1!$B$2:$B$110,MATCH('Claims Summary'!V54,Sheet1!$A$2:$A$110,0)),"")</f>
        <v/>
      </c>
      <c r="N54" s="74" t="str">
        <f>IFERROR(VLOOKUP(X54,'LTSS Rates'!A:B,2,FALSE),"")</f>
        <v/>
      </c>
      <c r="O54" s="72"/>
      <c r="P54" s="137">
        <f>IFERROR(INDEX('LTSS Rates'!$A$3:$J$126,MATCH(X54,'LTSS Rates'!$A$3:$A$126,0),MATCH(Y54,'LTSS Rates'!$A$3:$J$3,0)),0)</f>
        <v>0</v>
      </c>
      <c r="Q54" s="75">
        <f t="shared" si="7"/>
        <v>0</v>
      </c>
      <c r="R54" s="111"/>
      <c r="S54" s="117">
        <f t="shared" si="2"/>
        <v>0</v>
      </c>
      <c r="V54" s="60" t="str">
        <f t="shared" si="6"/>
        <v/>
      </c>
      <c r="X54" s="58" t="str">
        <f t="shared" si="8"/>
        <v/>
      </c>
      <c r="Y54" s="96" t="str">
        <f t="shared" si="9"/>
        <v xml:space="preserve">  Rate</v>
      </c>
    </row>
    <row r="55" spans="2:25" ht="14.45" customHeight="1" x14ac:dyDescent="0.25">
      <c r="B55" s="76">
        <v>44</v>
      </c>
      <c r="C55" s="156"/>
      <c r="D55" s="72"/>
      <c r="E55" s="72"/>
      <c r="F55" s="156"/>
      <c r="G55" s="80"/>
      <c r="H55" s="73"/>
      <c r="I55" s="74" t="str">
        <f>IFERROR(VLOOKUP(H55,Lists!B:C,2,FALSE),"")</f>
        <v/>
      </c>
      <c r="J55" s="72"/>
      <c r="K55" s="73"/>
      <c r="L55" s="72"/>
      <c r="M55" s="94" t="str">
        <f>IFERROR(INDEX(Sheet1!$B$2:$B$110,MATCH('Claims Summary'!V55,Sheet1!$A$2:$A$110,0)),"")</f>
        <v/>
      </c>
      <c r="N55" s="74" t="str">
        <f>IFERROR(VLOOKUP(X55,'LTSS Rates'!A:B,2,FALSE),"")</f>
        <v/>
      </c>
      <c r="O55" s="72"/>
      <c r="P55" s="137">
        <f>IFERROR(INDEX('LTSS Rates'!$A$3:$J$126,MATCH(X55,'LTSS Rates'!$A$3:$A$126,0),MATCH(Y55,'LTSS Rates'!$A$3:$J$3,0)),0)</f>
        <v>0</v>
      </c>
      <c r="Q55" s="75">
        <f t="shared" si="7"/>
        <v>0</v>
      </c>
      <c r="R55" s="111"/>
      <c r="S55" s="117">
        <f t="shared" si="2"/>
        <v>0</v>
      </c>
      <c r="V55" s="60" t="str">
        <f t="shared" si="6"/>
        <v/>
      </c>
      <c r="X55" s="58" t="str">
        <f t="shared" si="8"/>
        <v/>
      </c>
      <c r="Y55" s="96" t="str">
        <f t="shared" si="9"/>
        <v xml:space="preserve">  Rate</v>
      </c>
    </row>
    <row r="56" spans="2:25" ht="14.45" customHeight="1" x14ac:dyDescent="0.25">
      <c r="B56" s="76">
        <v>45</v>
      </c>
      <c r="C56" s="156"/>
      <c r="D56" s="72"/>
      <c r="E56" s="72"/>
      <c r="F56" s="156"/>
      <c r="G56" s="80"/>
      <c r="H56" s="73"/>
      <c r="I56" s="74" t="str">
        <f>IFERROR(VLOOKUP(H56,Lists!B:C,2,FALSE),"")</f>
        <v/>
      </c>
      <c r="J56" s="72"/>
      <c r="K56" s="73"/>
      <c r="L56" s="72"/>
      <c r="M56" s="94" t="str">
        <f>IFERROR(INDEX(Sheet1!$B$2:$B$110,MATCH('Claims Summary'!V56,Sheet1!$A$2:$A$110,0)),"")</f>
        <v/>
      </c>
      <c r="N56" s="74" t="str">
        <f>IFERROR(VLOOKUP(X56,'LTSS Rates'!A:B,2,FALSE),"")</f>
        <v/>
      </c>
      <c r="O56" s="72"/>
      <c r="P56" s="137">
        <f>IFERROR(INDEX('LTSS Rates'!$A$3:$J$126,MATCH(X56,'LTSS Rates'!$A$3:$A$126,0),MATCH(Y56,'LTSS Rates'!$A$3:$J$3,0)),0)</f>
        <v>0</v>
      </c>
      <c r="Q56" s="75">
        <f t="shared" si="7"/>
        <v>0</v>
      </c>
      <c r="R56" s="111"/>
      <c r="S56" s="117">
        <f t="shared" si="2"/>
        <v>0</v>
      </c>
      <c r="V56" s="60" t="str">
        <f t="shared" si="6"/>
        <v/>
      </c>
      <c r="X56" s="58" t="str">
        <f t="shared" si="8"/>
        <v/>
      </c>
      <c r="Y56" s="96" t="str">
        <f t="shared" si="9"/>
        <v xml:space="preserve">  Rate</v>
      </c>
    </row>
    <row r="57" spans="2:25" ht="14.45" customHeight="1" x14ac:dyDescent="0.25">
      <c r="B57" s="76">
        <v>46</v>
      </c>
      <c r="C57" s="156"/>
      <c r="D57" s="72"/>
      <c r="E57" s="72"/>
      <c r="F57" s="156"/>
      <c r="G57" s="80"/>
      <c r="H57" s="73"/>
      <c r="I57" s="74" t="str">
        <f>IFERROR(VLOOKUP(H57,Lists!B:C,2,FALSE),"")</f>
        <v/>
      </c>
      <c r="J57" s="72"/>
      <c r="K57" s="73"/>
      <c r="L57" s="72"/>
      <c r="M57" s="94" t="str">
        <f>IFERROR(INDEX(Sheet1!$B$2:$B$110,MATCH('Claims Summary'!V57,Sheet1!$A$2:$A$110,0)),"")</f>
        <v/>
      </c>
      <c r="N57" s="74" t="str">
        <f>IFERROR(VLOOKUP(X57,'LTSS Rates'!A:B,2,FALSE),"")</f>
        <v/>
      </c>
      <c r="O57" s="72"/>
      <c r="P57" s="137">
        <f>IFERROR(INDEX('LTSS Rates'!$A$3:$J$126,MATCH(X57,'LTSS Rates'!$A$3:$A$126,0),MATCH(Y57,'LTSS Rates'!$A$3:$J$3,0)),0)</f>
        <v>0</v>
      </c>
      <c r="Q57" s="75">
        <f t="shared" si="7"/>
        <v>0</v>
      </c>
      <c r="R57" s="111"/>
      <c r="S57" s="117">
        <f t="shared" si="2"/>
        <v>0</v>
      </c>
      <c r="V57" s="60" t="str">
        <f t="shared" si="6"/>
        <v/>
      </c>
      <c r="X57" s="58" t="str">
        <f t="shared" si="8"/>
        <v/>
      </c>
      <c r="Y57" s="96" t="str">
        <f t="shared" si="9"/>
        <v xml:space="preserve">  Rate</v>
      </c>
    </row>
    <row r="58" spans="2:25" ht="14.45" customHeight="1" x14ac:dyDescent="0.25">
      <c r="B58" s="76">
        <v>47</v>
      </c>
      <c r="C58" s="156"/>
      <c r="D58" s="72"/>
      <c r="E58" s="72"/>
      <c r="F58" s="156"/>
      <c r="G58" s="80"/>
      <c r="H58" s="73"/>
      <c r="I58" s="74" t="str">
        <f>IFERROR(VLOOKUP(H58,Lists!B:C,2,FALSE),"")</f>
        <v/>
      </c>
      <c r="J58" s="72"/>
      <c r="K58" s="73"/>
      <c r="L58" s="72"/>
      <c r="M58" s="94" t="str">
        <f>IFERROR(INDEX(Sheet1!$B$2:$B$110,MATCH('Claims Summary'!V58,Sheet1!$A$2:$A$110,0)),"")</f>
        <v/>
      </c>
      <c r="N58" s="74" t="str">
        <f>IFERROR(VLOOKUP(X58,'LTSS Rates'!A:B,2,FALSE),"")</f>
        <v/>
      </c>
      <c r="O58" s="72"/>
      <c r="P58" s="137">
        <f>IFERROR(INDEX('LTSS Rates'!$A$3:$J$126,MATCH(X58,'LTSS Rates'!$A$3:$A$126,0),MATCH(Y58,'LTSS Rates'!$A$3:$J$3,0)),0)</f>
        <v>0</v>
      </c>
      <c r="Q58" s="75">
        <f t="shared" si="7"/>
        <v>0</v>
      </c>
      <c r="R58" s="111"/>
      <c r="S58" s="117">
        <f t="shared" si="2"/>
        <v>0</v>
      </c>
      <c r="V58" s="60" t="str">
        <f t="shared" si="6"/>
        <v/>
      </c>
      <c r="X58" s="58" t="str">
        <f t="shared" si="8"/>
        <v/>
      </c>
      <c r="Y58" s="96" t="str">
        <f t="shared" si="9"/>
        <v xml:space="preserve">  Rate</v>
      </c>
    </row>
    <row r="59" spans="2:25" ht="14.45" customHeight="1" x14ac:dyDescent="0.25">
      <c r="B59" s="76">
        <v>48</v>
      </c>
      <c r="C59" s="156"/>
      <c r="D59" s="72"/>
      <c r="E59" s="72"/>
      <c r="F59" s="156"/>
      <c r="G59" s="80"/>
      <c r="H59" s="73"/>
      <c r="I59" s="74" t="str">
        <f>IFERROR(VLOOKUP(H59,Lists!B:C,2,FALSE),"")</f>
        <v/>
      </c>
      <c r="J59" s="72"/>
      <c r="K59" s="73"/>
      <c r="L59" s="72"/>
      <c r="M59" s="94" t="str">
        <f>IFERROR(INDEX(Sheet1!$B$2:$B$110,MATCH('Claims Summary'!V59,Sheet1!$A$2:$A$110,0)),"")</f>
        <v/>
      </c>
      <c r="N59" s="74" t="str">
        <f>IFERROR(VLOOKUP(X59,'LTSS Rates'!A:B,2,FALSE),"")</f>
        <v/>
      </c>
      <c r="O59" s="72"/>
      <c r="P59" s="137">
        <f>IFERROR(INDEX('LTSS Rates'!$A$3:$J$126,MATCH(X59,'LTSS Rates'!$A$3:$A$126,0),MATCH(Y59,'LTSS Rates'!$A$3:$J$3,0)),0)</f>
        <v>0</v>
      </c>
      <c r="Q59" s="75">
        <f t="shared" si="7"/>
        <v>0</v>
      </c>
      <c r="R59" s="111"/>
      <c r="S59" s="117">
        <f t="shared" si="2"/>
        <v>0</v>
      </c>
      <c r="V59" s="60" t="str">
        <f t="shared" si="6"/>
        <v/>
      </c>
      <c r="X59" s="58" t="str">
        <f t="shared" si="8"/>
        <v/>
      </c>
      <c r="Y59" s="96" t="str">
        <f t="shared" si="9"/>
        <v xml:space="preserve">  Rate</v>
      </c>
    </row>
    <row r="60" spans="2:25" ht="14.45" customHeight="1" x14ac:dyDescent="0.25">
      <c r="B60" s="76">
        <v>49</v>
      </c>
      <c r="C60" s="156"/>
      <c r="D60" s="72"/>
      <c r="E60" s="72"/>
      <c r="F60" s="156"/>
      <c r="G60" s="80"/>
      <c r="H60" s="73"/>
      <c r="I60" s="74" t="str">
        <f>IFERROR(VLOOKUP(H60,Lists!B:C,2,FALSE),"")</f>
        <v/>
      </c>
      <c r="J60" s="72"/>
      <c r="K60" s="73"/>
      <c r="L60" s="72"/>
      <c r="M60" s="94" t="str">
        <f>IFERROR(INDEX(Sheet1!$B$2:$B$110,MATCH('Claims Summary'!V60,Sheet1!$A$2:$A$110,0)),"")</f>
        <v/>
      </c>
      <c r="N60" s="74" t="str">
        <f>IFERROR(VLOOKUP(X60,'LTSS Rates'!A:B,2,FALSE),"")</f>
        <v/>
      </c>
      <c r="O60" s="72"/>
      <c r="P60" s="137">
        <f>IFERROR(INDEX('LTSS Rates'!$A$3:$J$126,MATCH(X60,'LTSS Rates'!$A$3:$A$126,0),MATCH(Y60,'LTSS Rates'!$A$3:$J$3,0)),0)</f>
        <v>0</v>
      </c>
      <c r="Q60" s="75">
        <f t="shared" si="7"/>
        <v>0</v>
      </c>
      <c r="R60" s="111"/>
      <c r="S60" s="117">
        <f t="shared" si="2"/>
        <v>0</v>
      </c>
      <c r="V60" s="60" t="str">
        <f t="shared" si="6"/>
        <v/>
      </c>
      <c r="X60" s="58" t="str">
        <f t="shared" si="8"/>
        <v/>
      </c>
      <c r="Y60" s="96" t="str">
        <f t="shared" si="9"/>
        <v xml:space="preserve">  Rate</v>
      </c>
    </row>
    <row r="61" spans="2:25" ht="14.45" customHeight="1" x14ac:dyDescent="0.25">
      <c r="B61" s="76">
        <v>50</v>
      </c>
      <c r="C61" s="156"/>
      <c r="D61" s="72"/>
      <c r="E61" s="72"/>
      <c r="F61" s="156"/>
      <c r="G61" s="80"/>
      <c r="H61" s="73"/>
      <c r="I61" s="74" t="str">
        <f>IFERROR(VLOOKUP(H61,Lists!B:C,2,FALSE),"")</f>
        <v/>
      </c>
      <c r="J61" s="72"/>
      <c r="K61" s="73"/>
      <c r="L61" s="72"/>
      <c r="M61" s="94" t="str">
        <f>IFERROR(INDEX(Sheet1!$B$2:$B$110,MATCH('Claims Summary'!V61,Sheet1!$A$2:$A$110,0)),"")</f>
        <v/>
      </c>
      <c r="N61" s="74" t="str">
        <f>IFERROR(VLOOKUP(X61,'LTSS Rates'!A:B,2,FALSE),"")</f>
        <v/>
      </c>
      <c r="O61" s="72"/>
      <c r="P61" s="137">
        <f>IFERROR(INDEX('LTSS Rates'!$A$3:$J$126,MATCH(X61,'LTSS Rates'!$A$3:$A$126,0),MATCH(Y61,'LTSS Rates'!$A$3:$J$3,0)),0)</f>
        <v>0</v>
      </c>
      <c r="Q61" s="75">
        <f t="shared" si="7"/>
        <v>0</v>
      </c>
      <c r="R61" s="111"/>
      <c r="S61" s="117">
        <f t="shared" si="2"/>
        <v>0</v>
      </c>
      <c r="V61" s="60" t="str">
        <f t="shared" si="6"/>
        <v/>
      </c>
      <c r="X61" s="58" t="str">
        <f t="shared" si="8"/>
        <v/>
      </c>
      <c r="Y61" s="96" t="str">
        <f t="shared" si="9"/>
        <v xml:space="preserve">  Rate</v>
      </c>
    </row>
    <row r="62" spans="2:25" ht="14.45" customHeight="1" x14ac:dyDescent="0.25">
      <c r="B62" s="76">
        <v>51</v>
      </c>
      <c r="C62" s="156"/>
      <c r="D62" s="72"/>
      <c r="E62" s="72"/>
      <c r="F62" s="156"/>
      <c r="G62" s="80"/>
      <c r="H62" s="73"/>
      <c r="I62" s="74" t="str">
        <f>IFERROR(VLOOKUP(H62,Lists!B:C,2,FALSE),"")</f>
        <v/>
      </c>
      <c r="J62" s="72"/>
      <c r="K62" s="73"/>
      <c r="L62" s="72"/>
      <c r="M62" s="94" t="str">
        <f>IFERROR(INDEX(Sheet1!$B$2:$B$110,MATCH('Claims Summary'!V62,Sheet1!$A$2:$A$110,0)),"")</f>
        <v/>
      </c>
      <c r="N62" s="74" t="str">
        <f>IFERROR(VLOOKUP(X62,'LTSS Rates'!A:B,2,FALSE),"")</f>
        <v/>
      </c>
      <c r="O62" s="72"/>
      <c r="P62" s="137">
        <f>IFERROR(INDEX('LTSS Rates'!$A$3:$J$126,MATCH(X62,'LTSS Rates'!$A$3:$A$126,0),MATCH(Y62,'LTSS Rates'!$A$3:$J$3,0)),0)</f>
        <v>0</v>
      </c>
      <c r="Q62" s="75">
        <f t="shared" si="7"/>
        <v>0</v>
      </c>
      <c r="R62" s="111"/>
      <c r="S62" s="117">
        <f t="shared" si="2"/>
        <v>0</v>
      </c>
      <c r="V62" s="60" t="str">
        <f t="shared" si="6"/>
        <v/>
      </c>
      <c r="X62" s="58" t="str">
        <f t="shared" si="8"/>
        <v/>
      </c>
      <c r="Y62" s="96" t="str">
        <f t="shared" si="9"/>
        <v xml:space="preserve">  Rate</v>
      </c>
    </row>
    <row r="63" spans="2:25" ht="14.45" customHeight="1" x14ac:dyDescent="0.25">
      <c r="B63" s="76">
        <v>52</v>
      </c>
      <c r="C63" s="156"/>
      <c r="D63" s="72"/>
      <c r="E63" s="72"/>
      <c r="F63" s="156"/>
      <c r="G63" s="80"/>
      <c r="H63" s="73"/>
      <c r="I63" s="74" t="str">
        <f>IFERROR(VLOOKUP(H63,Lists!B:C,2,FALSE),"")</f>
        <v/>
      </c>
      <c r="J63" s="72"/>
      <c r="K63" s="73"/>
      <c r="L63" s="72"/>
      <c r="M63" s="94" t="str">
        <f>IFERROR(INDEX(Sheet1!$B$2:$B$110,MATCH('Claims Summary'!V63,Sheet1!$A$2:$A$110,0)),"")</f>
        <v/>
      </c>
      <c r="N63" s="74" t="str">
        <f>IFERROR(VLOOKUP(X63,'LTSS Rates'!A:B,2,FALSE),"")</f>
        <v/>
      </c>
      <c r="O63" s="72"/>
      <c r="P63" s="137">
        <f>IFERROR(INDEX('LTSS Rates'!$A$3:$J$126,MATCH(X63,'LTSS Rates'!$A$3:$A$126,0),MATCH(Y63,'LTSS Rates'!$A$3:$J$3,0)),0)</f>
        <v>0</v>
      </c>
      <c r="Q63" s="75">
        <f t="shared" si="7"/>
        <v>0</v>
      </c>
      <c r="R63" s="111"/>
      <c r="S63" s="117">
        <f t="shared" si="2"/>
        <v>0</v>
      </c>
      <c r="V63" s="60" t="str">
        <f t="shared" si="6"/>
        <v/>
      </c>
      <c r="X63" s="58" t="str">
        <f t="shared" si="8"/>
        <v/>
      </c>
      <c r="Y63" s="96" t="str">
        <f t="shared" si="9"/>
        <v xml:space="preserve">  Rate</v>
      </c>
    </row>
    <row r="64" spans="2:25" ht="14.45" customHeight="1" x14ac:dyDescent="0.25">
      <c r="B64" s="76">
        <v>53</v>
      </c>
      <c r="C64" s="156"/>
      <c r="D64" s="72"/>
      <c r="E64" s="72"/>
      <c r="F64" s="156"/>
      <c r="G64" s="80"/>
      <c r="H64" s="73"/>
      <c r="I64" s="74" t="str">
        <f>IFERROR(VLOOKUP(H64,Lists!B:C,2,FALSE),"")</f>
        <v/>
      </c>
      <c r="J64" s="72"/>
      <c r="K64" s="73"/>
      <c r="L64" s="72"/>
      <c r="M64" s="94" t="str">
        <f>IFERROR(INDEX(Sheet1!$B$2:$B$110,MATCH('Claims Summary'!V64,Sheet1!$A$2:$A$110,0)),"")</f>
        <v/>
      </c>
      <c r="N64" s="74" t="str">
        <f>IFERROR(VLOOKUP(X64,'LTSS Rates'!A:B,2,FALSE),"")</f>
        <v/>
      </c>
      <c r="O64" s="72"/>
      <c r="P64" s="137">
        <f>IFERROR(INDEX('LTSS Rates'!$A$3:$J$126,MATCH(X64,'LTSS Rates'!$A$3:$A$126,0),MATCH(Y64,'LTSS Rates'!$A$3:$J$3,0)),0)</f>
        <v>0</v>
      </c>
      <c r="Q64" s="75">
        <f t="shared" si="7"/>
        <v>0</v>
      </c>
      <c r="R64" s="111"/>
      <c r="S64" s="117">
        <f t="shared" si="2"/>
        <v>0</v>
      </c>
      <c r="V64" s="60" t="str">
        <f t="shared" si="6"/>
        <v/>
      </c>
      <c r="X64" s="58" t="str">
        <f t="shared" si="8"/>
        <v/>
      </c>
      <c r="Y64" s="96" t="str">
        <f t="shared" si="9"/>
        <v xml:space="preserve">  Rate</v>
      </c>
    </row>
    <row r="65" spans="2:25" ht="14.45" customHeight="1" x14ac:dyDescent="0.25">
      <c r="B65" s="76">
        <v>54</v>
      </c>
      <c r="C65" s="156"/>
      <c r="D65" s="72"/>
      <c r="E65" s="72"/>
      <c r="F65" s="156"/>
      <c r="G65" s="80"/>
      <c r="H65" s="73"/>
      <c r="I65" s="74" t="str">
        <f>IFERROR(VLOOKUP(H65,Lists!B:C,2,FALSE),"")</f>
        <v/>
      </c>
      <c r="J65" s="72"/>
      <c r="K65" s="73"/>
      <c r="L65" s="72"/>
      <c r="M65" s="94" t="str">
        <f>IFERROR(INDEX(Sheet1!$B$2:$B$110,MATCH('Claims Summary'!V65,Sheet1!$A$2:$A$110,0)),"")</f>
        <v/>
      </c>
      <c r="N65" s="74" t="str">
        <f>IFERROR(VLOOKUP(X65,'LTSS Rates'!A:B,2,FALSE),"")</f>
        <v/>
      </c>
      <c r="O65" s="72"/>
      <c r="P65" s="137">
        <f>IFERROR(INDEX('LTSS Rates'!$A$3:$J$126,MATCH(X65,'LTSS Rates'!$A$3:$A$126,0),MATCH(Y65,'LTSS Rates'!$A$3:$J$3,0)),0)</f>
        <v>0</v>
      </c>
      <c r="Q65" s="75">
        <f t="shared" si="7"/>
        <v>0</v>
      </c>
      <c r="R65" s="111"/>
      <c r="S65" s="117">
        <f t="shared" si="2"/>
        <v>0</v>
      </c>
      <c r="V65" s="60" t="str">
        <f t="shared" si="6"/>
        <v/>
      </c>
      <c r="X65" s="58" t="str">
        <f t="shared" si="8"/>
        <v/>
      </c>
      <c r="Y65" s="96" t="str">
        <f t="shared" si="9"/>
        <v xml:space="preserve">  Rate</v>
      </c>
    </row>
    <row r="66" spans="2:25" ht="14.45" customHeight="1" x14ac:dyDescent="0.25">
      <c r="B66" s="76">
        <v>55</v>
      </c>
      <c r="C66" s="156"/>
      <c r="D66" s="72"/>
      <c r="E66" s="72"/>
      <c r="F66" s="156"/>
      <c r="G66" s="80"/>
      <c r="H66" s="73"/>
      <c r="I66" s="74" t="str">
        <f>IFERROR(VLOOKUP(H66,Lists!B:C,2,FALSE),"")</f>
        <v/>
      </c>
      <c r="J66" s="72"/>
      <c r="K66" s="73"/>
      <c r="L66" s="72"/>
      <c r="M66" s="94" t="str">
        <f>IFERROR(INDEX(Sheet1!$B$2:$B$110,MATCH('Claims Summary'!V66,Sheet1!$A$2:$A$110,0)),"")</f>
        <v/>
      </c>
      <c r="N66" s="74" t="str">
        <f>IFERROR(VLOOKUP(X66,'LTSS Rates'!A:B,2,FALSE),"")</f>
        <v/>
      </c>
      <c r="O66" s="72"/>
      <c r="P66" s="137">
        <f>IFERROR(INDEX('LTSS Rates'!$A$3:$J$126,MATCH(X66,'LTSS Rates'!$A$3:$A$126,0),MATCH(Y66,'LTSS Rates'!$A$3:$J$3,0)),0)</f>
        <v>0</v>
      </c>
      <c r="Q66" s="75">
        <f t="shared" si="7"/>
        <v>0</v>
      </c>
      <c r="R66" s="111"/>
      <c r="S66" s="117">
        <f t="shared" si="2"/>
        <v>0</v>
      </c>
      <c r="V66" s="60" t="str">
        <f t="shared" si="6"/>
        <v/>
      </c>
      <c r="X66" s="58" t="str">
        <f t="shared" si="8"/>
        <v/>
      </c>
      <c r="Y66" s="96" t="str">
        <f t="shared" si="9"/>
        <v xml:space="preserve">  Rate</v>
      </c>
    </row>
    <row r="67" spans="2:25" ht="14.45" customHeight="1" x14ac:dyDescent="0.25">
      <c r="B67" s="76">
        <v>56</v>
      </c>
      <c r="C67" s="156"/>
      <c r="D67" s="72"/>
      <c r="E67" s="72"/>
      <c r="F67" s="156"/>
      <c r="G67" s="80"/>
      <c r="H67" s="73"/>
      <c r="I67" s="74" t="str">
        <f>IFERROR(VLOOKUP(H67,Lists!B:C,2,FALSE),"")</f>
        <v/>
      </c>
      <c r="J67" s="72"/>
      <c r="K67" s="73"/>
      <c r="L67" s="72"/>
      <c r="M67" s="94" t="str">
        <f>IFERROR(INDEX(Sheet1!$B$2:$B$110,MATCH('Claims Summary'!V67,Sheet1!$A$2:$A$110,0)),"")</f>
        <v/>
      </c>
      <c r="N67" s="74" t="str">
        <f>IFERROR(VLOOKUP(X67,'LTSS Rates'!A:B,2,FALSE),"")</f>
        <v/>
      </c>
      <c r="O67" s="72"/>
      <c r="P67" s="137">
        <f>IFERROR(INDEX('LTSS Rates'!$A$3:$J$126,MATCH(X67,'LTSS Rates'!$A$3:$A$126,0),MATCH(Y67,'LTSS Rates'!$A$3:$J$3,0)),0)</f>
        <v>0</v>
      </c>
      <c r="Q67" s="75">
        <f t="shared" si="7"/>
        <v>0</v>
      </c>
      <c r="R67" s="111"/>
      <c r="S67" s="117">
        <f t="shared" si="2"/>
        <v>0</v>
      </c>
      <c r="V67" s="60" t="str">
        <f t="shared" si="6"/>
        <v/>
      </c>
      <c r="X67" s="58" t="str">
        <f t="shared" si="8"/>
        <v/>
      </c>
      <c r="Y67" s="96" t="str">
        <f t="shared" si="9"/>
        <v xml:space="preserve">  Rate</v>
      </c>
    </row>
    <row r="68" spans="2:25" ht="14.45" customHeight="1" x14ac:dyDescent="0.25">
      <c r="B68" s="76">
        <v>57</v>
      </c>
      <c r="C68" s="156"/>
      <c r="D68" s="72"/>
      <c r="E68" s="72"/>
      <c r="F68" s="156"/>
      <c r="G68" s="80"/>
      <c r="H68" s="73"/>
      <c r="I68" s="74" t="str">
        <f>IFERROR(VLOOKUP(H68,Lists!B:C,2,FALSE),"")</f>
        <v/>
      </c>
      <c r="J68" s="72"/>
      <c r="K68" s="73"/>
      <c r="L68" s="72"/>
      <c r="M68" s="94" t="str">
        <f>IFERROR(INDEX(Sheet1!$B$2:$B$110,MATCH('Claims Summary'!V68,Sheet1!$A$2:$A$110,0)),"")</f>
        <v/>
      </c>
      <c r="N68" s="74" t="str">
        <f>IFERROR(VLOOKUP(X68,'LTSS Rates'!A:B,2,FALSE),"")</f>
        <v/>
      </c>
      <c r="O68" s="72"/>
      <c r="P68" s="137">
        <f>IFERROR(INDEX('LTSS Rates'!$A$3:$J$126,MATCH(X68,'LTSS Rates'!$A$3:$A$126,0),MATCH(Y68,'LTSS Rates'!$A$3:$J$3,0)),0)</f>
        <v>0</v>
      </c>
      <c r="Q68" s="75">
        <f t="shared" si="7"/>
        <v>0</v>
      </c>
      <c r="R68" s="111"/>
      <c r="S68" s="117">
        <f t="shared" si="2"/>
        <v>0</v>
      </c>
      <c r="V68" s="60" t="str">
        <f t="shared" si="6"/>
        <v/>
      </c>
      <c r="X68" s="58" t="str">
        <f t="shared" si="8"/>
        <v/>
      </c>
      <c r="Y68" s="96" t="str">
        <f t="shared" si="9"/>
        <v xml:space="preserve">  Rate</v>
      </c>
    </row>
    <row r="69" spans="2:25" ht="14.45" customHeight="1" x14ac:dyDescent="0.25">
      <c r="B69" s="76">
        <v>58</v>
      </c>
      <c r="C69" s="156"/>
      <c r="D69" s="72"/>
      <c r="E69" s="72"/>
      <c r="F69" s="156"/>
      <c r="G69" s="80"/>
      <c r="H69" s="73"/>
      <c r="I69" s="74" t="str">
        <f>IFERROR(VLOOKUP(H69,Lists!B:C,2,FALSE),"")</f>
        <v/>
      </c>
      <c r="J69" s="72"/>
      <c r="K69" s="73"/>
      <c r="L69" s="72"/>
      <c r="M69" s="94" t="str">
        <f>IFERROR(INDEX(Sheet1!$B$2:$B$110,MATCH('Claims Summary'!V69,Sheet1!$A$2:$A$110,0)),"")</f>
        <v/>
      </c>
      <c r="N69" s="74" t="str">
        <f>IFERROR(VLOOKUP(X69,'LTSS Rates'!A:B,2,FALSE),"")</f>
        <v/>
      </c>
      <c r="O69" s="72"/>
      <c r="P69" s="137">
        <f>IFERROR(INDEX('LTSS Rates'!$A$3:$J$126,MATCH(X69,'LTSS Rates'!$A$3:$A$126,0),MATCH(Y69,'LTSS Rates'!$A$3:$J$3,0)),0)</f>
        <v>0</v>
      </c>
      <c r="Q69" s="75">
        <f t="shared" si="7"/>
        <v>0</v>
      </c>
      <c r="R69" s="111"/>
      <c r="S69" s="117">
        <f t="shared" si="2"/>
        <v>0</v>
      </c>
      <c r="V69" s="60" t="str">
        <f t="shared" si="6"/>
        <v/>
      </c>
      <c r="X69" s="58" t="str">
        <f t="shared" si="8"/>
        <v/>
      </c>
      <c r="Y69" s="96" t="str">
        <f t="shared" si="9"/>
        <v xml:space="preserve">  Rate</v>
      </c>
    </row>
    <row r="70" spans="2:25" ht="14.45" customHeight="1" x14ac:dyDescent="0.25">
      <c r="B70" s="76">
        <v>59</v>
      </c>
      <c r="C70" s="156"/>
      <c r="D70" s="72"/>
      <c r="E70" s="72"/>
      <c r="F70" s="156"/>
      <c r="G70" s="80"/>
      <c r="H70" s="73"/>
      <c r="I70" s="74" t="str">
        <f>IFERROR(VLOOKUP(H70,Lists!B:C,2,FALSE),"")</f>
        <v/>
      </c>
      <c r="J70" s="72"/>
      <c r="K70" s="73"/>
      <c r="L70" s="72"/>
      <c r="M70" s="94" t="str">
        <f>IFERROR(INDEX(Sheet1!$B$2:$B$110,MATCH('Claims Summary'!V70,Sheet1!$A$2:$A$110,0)),"")</f>
        <v/>
      </c>
      <c r="N70" s="74" t="str">
        <f>IFERROR(VLOOKUP(X70,'LTSS Rates'!A:B,2,FALSE),"")</f>
        <v/>
      </c>
      <c r="O70" s="72"/>
      <c r="P70" s="137">
        <f>IFERROR(INDEX('LTSS Rates'!$A$3:$J$126,MATCH(X70,'LTSS Rates'!$A$3:$A$126,0),MATCH(Y70,'LTSS Rates'!$A$3:$J$3,0)),0)</f>
        <v>0</v>
      </c>
      <c r="Q70" s="75">
        <f t="shared" si="7"/>
        <v>0</v>
      </c>
      <c r="R70" s="111"/>
      <c r="S70" s="117">
        <f t="shared" si="2"/>
        <v>0</v>
      </c>
      <c r="V70" s="60" t="str">
        <f t="shared" si="6"/>
        <v/>
      </c>
      <c r="X70" s="58" t="str">
        <f t="shared" si="8"/>
        <v/>
      </c>
      <c r="Y70" s="96" t="str">
        <f t="shared" si="9"/>
        <v xml:space="preserve">  Rate</v>
      </c>
    </row>
    <row r="71" spans="2:25" ht="14.45" customHeight="1" x14ac:dyDescent="0.25">
      <c r="B71" s="76">
        <v>60</v>
      </c>
      <c r="C71" s="156"/>
      <c r="D71" s="72"/>
      <c r="E71" s="72"/>
      <c r="F71" s="156"/>
      <c r="G71" s="80"/>
      <c r="H71" s="73"/>
      <c r="I71" s="74" t="str">
        <f>IFERROR(VLOOKUP(H71,Lists!B:C,2,FALSE),"")</f>
        <v/>
      </c>
      <c r="J71" s="72"/>
      <c r="K71" s="73"/>
      <c r="L71" s="72"/>
      <c r="M71" s="94" t="str">
        <f>IFERROR(INDEX(Sheet1!$B$2:$B$110,MATCH('Claims Summary'!V71,Sheet1!$A$2:$A$110,0)),"")</f>
        <v/>
      </c>
      <c r="N71" s="74" t="str">
        <f>IFERROR(VLOOKUP(X71,'LTSS Rates'!A:B,2,FALSE),"")</f>
        <v/>
      </c>
      <c r="O71" s="72"/>
      <c r="P71" s="137">
        <f>IFERROR(INDEX('LTSS Rates'!$A$3:$J$126,MATCH(X71,'LTSS Rates'!$A$3:$A$126,0),MATCH(Y71,'LTSS Rates'!$A$3:$J$3,0)),0)</f>
        <v>0</v>
      </c>
      <c r="Q71" s="75">
        <f t="shared" si="7"/>
        <v>0</v>
      </c>
      <c r="R71" s="111"/>
      <c r="S71" s="117">
        <f t="shared" si="2"/>
        <v>0</v>
      </c>
      <c r="V71" s="60" t="str">
        <f t="shared" si="6"/>
        <v/>
      </c>
      <c r="X71" s="58" t="str">
        <f t="shared" si="8"/>
        <v/>
      </c>
      <c r="Y71" s="96" t="str">
        <f t="shared" si="9"/>
        <v xml:space="preserve">  Rate</v>
      </c>
    </row>
    <row r="72" spans="2:25" ht="14.45" customHeight="1" x14ac:dyDescent="0.25">
      <c r="B72" s="76">
        <v>61</v>
      </c>
      <c r="C72" s="156"/>
      <c r="D72" s="72"/>
      <c r="E72" s="72"/>
      <c r="F72" s="156"/>
      <c r="G72" s="80"/>
      <c r="H72" s="73"/>
      <c r="I72" s="74" t="str">
        <f>IFERROR(VLOOKUP(H72,Lists!B:C,2,FALSE),"")</f>
        <v/>
      </c>
      <c r="J72" s="72"/>
      <c r="K72" s="73"/>
      <c r="L72" s="72"/>
      <c r="M72" s="94" t="str">
        <f>IFERROR(INDEX(Sheet1!$B$2:$B$110,MATCH('Claims Summary'!V72,Sheet1!$A$2:$A$110,0)),"")</f>
        <v/>
      </c>
      <c r="N72" s="74" t="str">
        <f>IFERROR(VLOOKUP(X72,'LTSS Rates'!A:B,2,FALSE),"")</f>
        <v/>
      </c>
      <c r="O72" s="72"/>
      <c r="P72" s="137">
        <f>IFERROR(INDEX('LTSS Rates'!$A$3:$J$126,MATCH(X72,'LTSS Rates'!$A$3:$A$126,0),MATCH(Y72,'LTSS Rates'!$A$3:$J$3,0)),0)</f>
        <v>0</v>
      </c>
      <c r="Q72" s="75">
        <f t="shared" si="7"/>
        <v>0</v>
      </c>
      <c r="R72" s="111"/>
      <c r="S72" s="117">
        <f t="shared" si="2"/>
        <v>0</v>
      </c>
      <c r="V72" s="60" t="str">
        <f t="shared" si="6"/>
        <v/>
      </c>
      <c r="X72" s="58" t="str">
        <f t="shared" si="8"/>
        <v/>
      </c>
      <c r="Y72" s="96" t="str">
        <f t="shared" si="9"/>
        <v xml:space="preserve">  Rate</v>
      </c>
    </row>
    <row r="73" spans="2:25" ht="14.45" customHeight="1" x14ac:dyDescent="0.25">
      <c r="B73" s="76">
        <v>62</v>
      </c>
      <c r="C73" s="156"/>
      <c r="D73" s="72"/>
      <c r="E73" s="72"/>
      <c r="F73" s="156"/>
      <c r="G73" s="80"/>
      <c r="H73" s="73"/>
      <c r="I73" s="74" t="str">
        <f>IFERROR(VLOOKUP(H73,Lists!B:C,2,FALSE),"")</f>
        <v/>
      </c>
      <c r="J73" s="72"/>
      <c r="K73" s="73"/>
      <c r="L73" s="72"/>
      <c r="M73" s="94" t="str">
        <f>IFERROR(INDEX(Sheet1!$B$2:$B$110,MATCH('Claims Summary'!V73,Sheet1!$A$2:$A$110,0)),"")</f>
        <v/>
      </c>
      <c r="N73" s="74" t="str">
        <f>IFERROR(VLOOKUP(X73,'LTSS Rates'!A:B,2,FALSE),"")</f>
        <v/>
      </c>
      <c r="O73" s="72"/>
      <c r="P73" s="137">
        <f>IFERROR(INDEX('LTSS Rates'!$A$3:$J$126,MATCH(X73,'LTSS Rates'!$A$3:$A$126,0),MATCH(Y73,'LTSS Rates'!$A$3:$J$3,0)),0)</f>
        <v>0</v>
      </c>
      <c r="Q73" s="75">
        <f t="shared" si="7"/>
        <v>0</v>
      </c>
      <c r="R73" s="111"/>
      <c r="S73" s="117">
        <f t="shared" si="2"/>
        <v>0</v>
      </c>
      <c r="V73" s="60" t="str">
        <f t="shared" si="6"/>
        <v/>
      </c>
      <c r="X73" s="58" t="str">
        <f t="shared" si="8"/>
        <v/>
      </c>
      <c r="Y73" s="96" t="str">
        <f t="shared" si="9"/>
        <v xml:space="preserve">  Rate</v>
      </c>
    </row>
    <row r="74" spans="2:25" ht="14.45" customHeight="1" x14ac:dyDescent="0.25">
      <c r="B74" s="76">
        <v>63</v>
      </c>
      <c r="C74" s="156"/>
      <c r="D74" s="72"/>
      <c r="E74" s="72"/>
      <c r="F74" s="156"/>
      <c r="G74" s="80"/>
      <c r="H74" s="73"/>
      <c r="I74" s="74" t="str">
        <f>IFERROR(VLOOKUP(H74,Lists!B:C,2,FALSE),"")</f>
        <v/>
      </c>
      <c r="J74" s="72"/>
      <c r="K74" s="73"/>
      <c r="L74" s="72"/>
      <c r="M74" s="94" t="str">
        <f>IFERROR(INDEX(Sheet1!$B$2:$B$110,MATCH('Claims Summary'!V74,Sheet1!$A$2:$A$110,0)),"")</f>
        <v/>
      </c>
      <c r="N74" s="74" t="str">
        <f>IFERROR(VLOOKUP(X74,'LTSS Rates'!A:B,2,FALSE),"")</f>
        <v/>
      </c>
      <c r="O74" s="72"/>
      <c r="P74" s="137">
        <f>IFERROR(INDEX('LTSS Rates'!$A$3:$J$126,MATCH(X74,'LTSS Rates'!$A$3:$A$126,0),MATCH(Y74,'LTSS Rates'!$A$3:$J$3,0)),0)</f>
        <v>0</v>
      </c>
      <c r="Q74" s="75">
        <f t="shared" si="7"/>
        <v>0</v>
      </c>
      <c r="R74" s="111"/>
      <c r="S74" s="117">
        <f t="shared" si="2"/>
        <v>0</v>
      </c>
      <c r="V74" s="60" t="str">
        <f t="shared" si="6"/>
        <v/>
      </c>
      <c r="X74" s="58" t="str">
        <f t="shared" si="8"/>
        <v/>
      </c>
      <c r="Y74" s="96" t="str">
        <f t="shared" si="9"/>
        <v xml:space="preserve">  Rate</v>
      </c>
    </row>
    <row r="75" spans="2:25" ht="14.45" customHeight="1" x14ac:dyDescent="0.25">
      <c r="B75" s="76">
        <v>64</v>
      </c>
      <c r="C75" s="156"/>
      <c r="D75" s="72"/>
      <c r="E75" s="72"/>
      <c r="F75" s="156"/>
      <c r="G75" s="80"/>
      <c r="H75" s="73"/>
      <c r="I75" s="74" t="str">
        <f>IFERROR(VLOOKUP(H75,Lists!B:C,2,FALSE),"")</f>
        <v/>
      </c>
      <c r="J75" s="72"/>
      <c r="K75" s="73"/>
      <c r="L75" s="72"/>
      <c r="M75" s="94" t="str">
        <f>IFERROR(INDEX(Sheet1!$B$2:$B$110,MATCH('Claims Summary'!V75,Sheet1!$A$2:$A$110,0)),"")</f>
        <v/>
      </c>
      <c r="N75" s="74" t="str">
        <f>IFERROR(VLOOKUP(X75,'LTSS Rates'!A:B,2,FALSE),"")</f>
        <v/>
      </c>
      <c r="O75" s="72"/>
      <c r="P75" s="137">
        <f>IFERROR(INDEX('LTSS Rates'!$A$3:$J$126,MATCH(X75,'LTSS Rates'!$A$3:$A$126,0),MATCH(Y75,'LTSS Rates'!$A$3:$J$3,0)),0)</f>
        <v>0</v>
      </c>
      <c r="Q75" s="75">
        <f t="shared" si="7"/>
        <v>0</v>
      </c>
      <c r="R75" s="111"/>
      <c r="S75" s="117">
        <f t="shared" si="2"/>
        <v>0</v>
      </c>
      <c r="V75" s="60" t="str">
        <f t="shared" si="6"/>
        <v/>
      </c>
      <c r="X75" s="58" t="str">
        <f t="shared" si="8"/>
        <v/>
      </c>
      <c r="Y75" s="96" t="str">
        <f t="shared" si="9"/>
        <v xml:space="preserve">  Rate</v>
      </c>
    </row>
    <row r="76" spans="2:25" ht="14.45" customHeight="1" x14ac:dyDescent="0.25">
      <c r="B76" s="76">
        <v>65</v>
      </c>
      <c r="C76" s="156"/>
      <c r="D76" s="72"/>
      <c r="E76" s="72"/>
      <c r="F76" s="156"/>
      <c r="G76" s="80"/>
      <c r="H76" s="73"/>
      <c r="I76" s="74" t="str">
        <f>IFERROR(VLOOKUP(H76,Lists!B:C,2,FALSE),"")</f>
        <v/>
      </c>
      <c r="J76" s="72"/>
      <c r="K76" s="73"/>
      <c r="L76" s="72"/>
      <c r="M76" s="94" t="str">
        <f>IFERROR(INDEX(Sheet1!$B$2:$B$110,MATCH('Claims Summary'!V76,Sheet1!$A$2:$A$110,0)),"")</f>
        <v/>
      </c>
      <c r="N76" s="74" t="str">
        <f>IFERROR(VLOOKUP(X76,'LTSS Rates'!A:B,2,FALSE),"")</f>
        <v/>
      </c>
      <c r="O76" s="72"/>
      <c r="P76" s="137">
        <f>IFERROR(INDEX('LTSS Rates'!$A$3:$J$126,MATCH(X76,'LTSS Rates'!$A$3:$A$126,0),MATCH(Y76,'LTSS Rates'!$A$3:$J$3,0)),0)</f>
        <v>0</v>
      </c>
      <c r="Q76" s="75">
        <f t="shared" si="7"/>
        <v>0</v>
      </c>
      <c r="R76" s="111"/>
      <c r="S76" s="117">
        <f t="shared" ref="S76:S111" si="10">Q76+R76</f>
        <v>0</v>
      </c>
      <c r="V76" s="60" t="str">
        <f t="shared" si="6"/>
        <v/>
      </c>
      <c r="X76" s="58" t="str">
        <f t="shared" si="8"/>
        <v/>
      </c>
      <c r="Y76" s="96" t="str">
        <f t="shared" si="9"/>
        <v xml:space="preserve">  Rate</v>
      </c>
    </row>
    <row r="77" spans="2:25" ht="14.45" customHeight="1" x14ac:dyDescent="0.25">
      <c r="B77" s="76">
        <v>66</v>
      </c>
      <c r="C77" s="156"/>
      <c r="D77" s="72"/>
      <c r="E77" s="72"/>
      <c r="F77" s="156"/>
      <c r="G77" s="80"/>
      <c r="H77" s="73"/>
      <c r="I77" s="74" t="str">
        <f>IFERROR(VLOOKUP(H77,Lists!B:C,2,FALSE),"")</f>
        <v/>
      </c>
      <c r="J77" s="72"/>
      <c r="K77" s="73"/>
      <c r="L77" s="72"/>
      <c r="M77" s="94" t="str">
        <f>IFERROR(INDEX(Sheet1!$B$2:$B$110,MATCH('Claims Summary'!V77,Sheet1!$A$2:$A$110,0)),"")</f>
        <v/>
      </c>
      <c r="N77" s="74" t="str">
        <f>IFERROR(VLOOKUP(X77,'LTSS Rates'!A:B,2,FALSE),"")</f>
        <v/>
      </c>
      <c r="O77" s="72"/>
      <c r="P77" s="137">
        <f>IFERROR(INDEX('LTSS Rates'!$A$3:$J$126,MATCH(X77,'LTSS Rates'!$A$3:$A$126,0),MATCH(Y77,'LTSS Rates'!$A$3:$J$3,0)),0)</f>
        <v>0</v>
      </c>
      <c r="Q77" s="75">
        <f t="shared" si="7"/>
        <v>0</v>
      </c>
      <c r="R77" s="111"/>
      <c r="S77" s="117">
        <f t="shared" si="10"/>
        <v>0</v>
      </c>
      <c r="V77" s="60" t="str">
        <f t="shared" ref="V77:V111" si="11">CONCATENATE(K77,J77,L77)</f>
        <v/>
      </c>
      <c r="X77" s="58" t="str">
        <f t="shared" si="8"/>
        <v/>
      </c>
      <c r="Y77" s="96" t="str">
        <f t="shared" si="9"/>
        <v xml:space="preserve">  Rate</v>
      </c>
    </row>
    <row r="78" spans="2:25" ht="14.45" customHeight="1" x14ac:dyDescent="0.25">
      <c r="B78" s="76">
        <v>67</v>
      </c>
      <c r="C78" s="156"/>
      <c r="D78" s="72"/>
      <c r="E78" s="72"/>
      <c r="F78" s="156"/>
      <c r="G78" s="80"/>
      <c r="H78" s="73"/>
      <c r="I78" s="74" t="str">
        <f>IFERROR(VLOOKUP(H78,Lists!B:C,2,FALSE),"")</f>
        <v/>
      </c>
      <c r="J78" s="72"/>
      <c r="K78" s="73"/>
      <c r="L78" s="72"/>
      <c r="M78" s="94" t="str">
        <f>IFERROR(INDEX(Sheet1!$B$2:$B$110,MATCH('Claims Summary'!V78,Sheet1!$A$2:$A$110,0)),"")</f>
        <v/>
      </c>
      <c r="N78" s="74" t="str">
        <f>IFERROR(VLOOKUP(X78,'LTSS Rates'!A:B,2,FALSE),"")</f>
        <v/>
      </c>
      <c r="O78" s="72"/>
      <c r="P78" s="137">
        <f>IFERROR(INDEX('LTSS Rates'!$A$3:$J$126,MATCH(X78,'LTSS Rates'!$A$3:$A$126,0),MATCH(Y78,'LTSS Rates'!$A$3:$J$3,0)),0)</f>
        <v>0</v>
      </c>
      <c r="Q78" s="75">
        <f t="shared" si="7"/>
        <v>0</v>
      </c>
      <c r="R78" s="111"/>
      <c r="S78" s="117">
        <f t="shared" si="10"/>
        <v>0</v>
      </c>
      <c r="V78" s="60" t="str">
        <f t="shared" si="11"/>
        <v/>
      </c>
      <c r="X78" s="58" t="str">
        <f t="shared" si="8"/>
        <v/>
      </c>
      <c r="Y78" s="96" t="str">
        <f t="shared" si="9"/>
        <v xml:space="preserve">  Rate</v>
      </c>
    </row>
    <row r="79" spans="2:25" ht="14.45" customHeight="1" x14ac:dyDescent="0.25">
      <c r="B79" s="76">
        <v>68</v>
      </c>
      <c r="C79" s="156"/>
      <c r="D79" s="72"/>
      <c r="E79" s="72"/>
      <c r="F79" s="156"/>
      <c r="G79" s="80"/>
      <c r="H79" s="73"/>
      <c r="I79" s="74" t="str">
        <f>IFERROR(VLOOKUP(H79,Lists!B:C,2,FALSE),"")</f>
        <v/>
      </c>
      <c r="J79" s="72"/>
      <c r="K79" s="73"/>
      <c r="L79" s="72"/>
      <c r="M79" s="94" t="str">
        <f>IFERROR(INDEX(Sheet1!$B$2:$B$110,MATCH('Claims Summary'!V79,Sheet1!$A$2:$A$110,0)),"")</f>
        <v/>
      </c>
      <c r="N79" s="74" t="str">
        <f>IFERROR(VLOOKUP(X79,'LTSS Rates'!A:B,2,FALSE),"")</f>
        <v/>
      </c>
      <c r="O79" s="72"/>
      <c r="P79" s="137">
        <f>IFERROR(INDEX('LTSS Rates'!$A$3:$J$126,MATCH(X79,'LTSS Rates'!$A$3:$A$126,0),MATCH(Y79,'LTSS Rates'!$A$3:$J$3,0)),0)</f>
        <v>0</v>
      </c>
      <c r="Q79" s="75">
        <f t="shared" si="7"/>
        <v>0</v>
      </c>
      <c r="R79" s="111"/>
      <c r="S79" s="117">
        <f t="shared" si="10"/>
        <v>0</v>
      </c>
      <c r="V79" s="60" t="str">
        <f t="shared" si="11"/>
        <v/>
      </c>
      <c r="X79" s="58" t="str">
        <f t="shared" si="8"/>
        <v/>
      </c>
      <c r="Y79" s="96" t="str">
        <f t="shared" si="9"/>
        <v xml:space="preserve">  Rate</v>
      </c>
    </row>
    <row r="80" spans="2:25" ht="14.45" customHeight="1" x14ac:dyDescent="0.25">
      <c r="B80" s="76">
        <v>69</v>
      </c>
      <c r="C80" s="156"/>
      <c r="D80" s="72"/>
      <c r="E80" s="72"/>
      <c r="F80" s="156"/>
      <c r="G80" s="80"/>
      <c r="H80" s="73"/>
      <c r="I80" s="74" t="str">
        <f>IFERROR(VLOOKUP(H80,Lists!B:C,2,FALSE),"")</f>
        <v/>
      </c>
      <c r="J80" s="72"/>
      <c r="K80" s="73"/>
      <c r="L80" s="72"/>
      <c r="M80" s="94" t="str">
        <f>IFERROR(INDEX(Sheet1!$B$2:$B$110,MATCH('Claims Summary'!V80,Sheet1!$A$2:$A$110,0)),"")</f>
        <v/>
      </c>
      <c r="N80" s="74" t="str">
        <f>IFERROR(VLOOKUP(X80,'LTSS Rates'!A:B,2,FALSE),"")</f>
        <v/>
      </c>
      <c r="O80" s="72"/>
      <c r="P80" s="137">
        <f>IFERROR(INDEX('LTSS Rates'!$A$3:$J$126,MATCH(X80,'LTSS Rates'!$A$3:$A$126,0),MATCH(Y80,'LTSS Rates'!$A$3:$J$3,0)),0)</f>
        <v>0</v>
      </c>
      <c r="Q80" s="75">
        <f t="shared" si="7"/>
        <v>0</v>
      </c>
      <c r="R80" s="111"/>
      <c r="S80" s="117">
        <f t="shared" si="10"/>
        <v>0</v>
      </c>
      <c r="V80" s="60" t="str">
        <f t="shared" si="11"/>
        <v/>
      </c>
      <c r="X80" s="58" t="str">
        <f t="shared" si="8"/>
        <v/>
      </c>
      <c r="Y80" s="96" t="str">
        <f t="shared" si="9"/>
        <v xml:space="preserve">  Rate</v>
      </c>
    </row>
    <row r="81" spans="2:25" ht="14.45" customHeight="1" x14ac:dyDescent="0.25">
      <c r="B81" s="76">
        <v>70</v>
      </c>
      <c r="C81" s="156"/>
      <c r="D81" s="72"/>
      <c r="E81" s="72"/>
      <c r="F81" s="156"/>
      <c r="G81" s="80"/>
      <c r="H81" s="73"/>
      <c r="I81" s="74" t="str">
        <f>IFERROR(VLOOKUP(H81,Lists!B:C,2,FALSE),"")</f>
        <v/>
      </c>
      <c r="J81" s="72"/>
      <c r="K81" s="73"/>
      <c r="L81" s="72"/>
      <c r="M81" s="94" t="str">
        <f>IFERROR(INDEX(Sheet1!$B$2:$B$110,MATCH('Claims Summary'!V81,Sheet1!$A$2:$A$110,0)),"")</f>
        <v/>
      </c>
      <c r="N81" s="74" t="str">
        <f>IFERROR(VLOOKUP(X81,'LTSS Rates'!A:B,2,FALSE),"")</f>
        <v/>
      </c>
      <c r="O81" s="72"/>
      <c r="P81" s="137">
        <f>IFERROR(INDEX('LTSS Rates'!$A$3:$J$126,MATCH(X81,'LTSS Rates'!$A$3:$A$126,0),MATCH(Y81,'LTSS Rates'!$A$3:$J$3,0)),0)</f>
        <v>0</v>
      </c>
      <c r="Q81" s="75">
        <f t="shared" si="7"/>
        <v>0</v>
      </c>
      <c r="R81" s="111"/>
      <c r="S81" s="117">
        <f t="shared" si="10"/>
        <v>0</v>
      </c>
      <c r="V81" s="60" t="str">
        <f t="shared" si="11"/>
        <v/>
      </c>
      <c r="X81" s="58" t="str">
        <f t="shared" si="8"/>
        <v/>
      </c>
      <c r="Y81" s="96" t="str">
        <f t="shared" si="9"/>
        <v xml:space="preserve">  Rate</v>
      </c>
    </row>
    <row r="82" spans="2:25" ht="14.45" customHeight="1" x14ac:dyDescent="0.25">
      <c r="B82" s="76">
        <v>71</v>
      </c>
      <c r="C82" s="156"/>
      <c r="D82" s="72"/>
      <c r="E82" s="72"/>
      <c r="F82" s="156"/>
      <c r="G82" s="80"/>
      <c r="H82" s="73"/>
      <c r="I82" s="74" t="str">
        <f>IFERROR(VLOOKUP(H82,Lists!B:C,2,FALSE),"")</f>
        <v/>
      </c>
      <c r="J82" s="72"/>
      <c r="K82" s="73"/>
      <c r="L82" s="72"/>
      <c r="M82" s="94" t="str">
        <f>IFERROR(INDEX(Sheet1!$B$2:$B$110,MATCH('Claims Summary'!V82,Sheet1!$A$2:$A$110,0)),"")</f>
        <v/>
      </c>
      <c r="N82" s="74" t="str">
        <f>IFERROR(VLOOKUP(X82,'LTSS Rates'!A:B,2,FALSE),"")</f>
        <v/>
      </c>
      <c r="O82" s="72"/>
      <c r="P82" s="137">
        <f>IFERROR(INDEX('LTSS Rates'!$A$3:$J$126,MATCH(X82,'LTSS Rates'!$A$3:$A$126,0),MATCH(Y82,'LTSS Rates'!$A$3:$J$3,0)),0)</f>
        <v>0</v>
      </c>
      <c r="Q82" s="75">
        <f t="shared" si="7"/>
        <v>0</v>
      </c>
      <c r="R82" s="111"/>
      <c r="S82" s="117">
        <f t="shared" si="10"/>
        <v>0</v>
      </c>
      <c r="V82" s="60" t="str">
        <f t="shared" si="11"/>
        <v/>
      </c>
      <c r="X82" s="58" t="str">
        <f t="shared" si="8"/>
        <v/>
      </c>
      <c r="Y82" s="96" t="str">
        <f t="shared" si="9"/>
        <v xml:space="preserve">  Rate</v>
      </c>
    </row>
    <row r="83" spans="2:25" ht="14.45" customHeight="1" x14ac:dyDescent="0.25">
      <c r="B83" s="76">
        <v>72</v>
      </c>
      <c r="C83" s="156"/>
      <c r="D83" s="72"/>
      <c r="E83" s="72"/>
      <c r="F83" s="156"/>
      <c r="G83" s="80"/>
      <c r="H83" s="73"/>
      <c r="I83" s="74" t="str">
        <f>IFERROR(VLOOKUP(H83,Lists!B:C,2,FALSE),"")</f>
        <v/>
      </c>
      <c r="J83" s="72"/>
      <c r="K83" s="73"/>
      <c r="L83" s="72"/>
      <c r="M83" s="94" t="str">
        <f>IFERROR(INDEX(Sheet1!$B$2:$B$110,MATCH('Claims Summary'!V83,Sheet1!$A$2:$A$110,0)),"")</f>
        <v/>
      </c>
      <c r="N83" s="74" t="str">
        <f>IFERROR(VLOOKUP(X83,'LTSS Rates'!A:B,2,FALSE),"")</f>
        <v/>
      </c>
      <c r="O83" s="72"/>
      <c r="P83" s="137">
        <f>IFERROR(INDEX('LTSS Rates'!$A$3:$J$126,MATCH(X83,'LTSS Rates'!$A$3:$A$126,0),MATCH(Y83,'LTSS Rates'!$A$3:$J$3,0)),0)</f>
        <v>0</v>
      </c>
      <c r="Q83" s="75">
        <f t="shared" si="7"/>
        <v>0</v>
      </c>
      <c r="R83" s="111"/>
      <c r="S83" s="117">
        <f t="shared" si="10"/>
        <v>0</v>
      </c>
      <c r="V83" s="60" t="str">
        <f t="shared" si="11"/>
        <v/>
      </c>
      <c r="X83" s="58" t="str">
        <f t="shared" si="8"/>
        <v/>
      </c>
      <c r="Y83" s="96" t="str">
        <f t="shared" si="9"/>
        <v xml:space="preserve">  Rate</v>
      </c>
    </row>
    <row r="84" spans="2:25" ht="14.45" customHeight="1" x14ac:dyDescent="0.25">
      <c r="B84" s="76">
        <v>73</v>
      </c>
      <c r="C84" s="156"/>
      <c r="D84" s="72"/>
      <c r="E84" s="72"/>
      <c r="F84" s="156"/>
      <c r="G84" s="80"/>
      <c r="H84" s="73"/>
      <c r="I84" s="74" t="str">
        <f>IFERROR(VLOOKUP(H84,Lists!B:C,2,FALSE),"")</f>
        <v/>
      </c>
      <c r="J84" s="72"/>
      <c r="K84" s="73"/>
      <c r="L84" s="72"/>
      <c r="M84" s="94" t="str">
        <f>IFERROR(INDEX(Sheet1!$B$2:$B$110,MATCH('Claims Summary'!V84,Sheet1!$A$2:$A$110,0)),"")</f>
        <v/>
      </c>
      <c r="N84" s="74" t="str">
        <f>IFERROR(VLOOKUP(X84,'LTSS Rates'!A:B,2,FALSE),"")</f>
        <v/>
      </c>
      <c r="O84" s="72"/>
      <c r="P84" s="137">
        <f>IFERROR(INDEX('LTSS Rates'!$A$3:$J$126,MATCH(X84,'LTSS Rates'!$A$3:$A$126,0),MATCH(Y84,'LTSS Rates'!$A$3:$J$3,0)),0)</f>
        <v>0</v>
      </c>
      <c r="Q84" s="75">
        <f t="shared" si="7"/>
        <v>0</v>
      </c>
      <c r="R84" s="111"/>
      <c r="S84" s="117">
        <f t="shared" si="10"/>
        <v>0</v>
      </c>
      <c r="V84" s="60" t="str">
        <f t="shared" si="11"/>
        <v/>
      </c>
      <c r="X84" s="58" t="str">
        <f t="shared" si="8"/>
        <v/>
      </c>
      <c r="Y84" s="96" t="str">
        <f t="shared" si="9"/>
        <v xml:space="preserve">  Rate</v>
      </c>
    </row>
    <row r="85" spans="2:25" ht="14.45" customHeight="1" x14ac:dyDescent="0.25">
      <c r="B85" s="76">
        <v>74</v>
      </c>
      <c r="C85" s="156"/>
      <c r="D85" s="72"/>
      <c r="E85" s="72"/>
      <c r="F85" s="156"/>
      <c r="G85" s="80"/>
      <c r="H85" s="73"/>
      <c r="I85" s="74" t="str">
        <f>IFERROR(VLOOKUP(H85,Lists!B:C,2,FALSE),"")</f>
        <v/>
      </c>
      <c r="J85" s="72"/>
      <c r="K85" s="73"/>
      <c r="L85" s="72"/>
      <c r="M85" s="94" t="str">
        <f>IFERROR(INDEX(Sheet1!$B$2:$B$110,MATCH('Claims Summary'!V85,Sheet1!$A$2:$A$110,0)),"")</f>
        <v/>
      </c>
      <c r="N85" s="74" t="str">
        <f>IFERROR(VLOOKUP(X85,'LTSS Rates'!A:B,2,FALSE),"")</f>
        <v/>
      </c>
      <c r="O85" s="72"/>
      <c r="P85" s="137">
        <f>IFERROR(INDEX('LTSS Rates'!$A$3:$J$126,MATCH(X85,'LTSS Rates'!$A$3:$A$126,0),MATCH(Y85,'LTSS Rates'!$A$3:$J$3,0)),0)</f>
        <v>0</v>
      </c>
      <c r="Q85" s="75">
        <f t="shared" si="7"/>
        <v>0</v>
      </c>
      <c r="R85" s="111"/>
      <c r="S85" s="117">
        <f t="shared" si="10"/>
        <v>0</v>
      </c>
      <c r="V85" s="60" t="str">
        <f t="shared" si="11"/>
        <v/>
      </c>
      <c r="X85" s="58" t="str">
        <f t="shared" si="8"/>
        <v/>
      </c>
      <c r="Y85" s="96" t="str">
        <f t="shared" si="9"/>
        <v xml:space="preserve">  Rate</v>
      </c>
    </row>
    <row r="86" spans="2:25" ht="14.45" customHeight="1" x14ac:dyDescent="0.25">
      <c r="B86" s="76">
        <v>75</v>
      </c>
      <c r="C86" s="156"/>
      <c r="D86" s="72"/>
      <c r="E86" s="72"/>
      <c r="F86" s="156"/>
      <c r="G86" s="80"/>
      <c r="H86" s="73"/>
      <c r="I86" s="74" t="str">
        <f>IFERROR(VLOOKUP(H86,Lists!B:C,2,FALSE),"")</f>
        <v/>
      </c>
      <c r="J86" s="72"/>
      <c r="K86" s="73"/>
      <c r="L86" s="72"/>
      <c r="M86" s="94" t="str">
        <f>IFERROR(INDEX(Sheet1!$B$2:$B$110,MATCH('Claims Summary'!V86,Sheet1!$A$2:$A$110,0)),"")</f>
        <v/>
      </c>
      <c r="N86" s="74" t="str">
        <f>IFERROR(VLOOKUP(X86,'LTSS Rates'!A:B,2,FALSE),"")</f>
        <v/>
      </c>
      <c r="O86" s="72"/>
      <c r="P86" s="137">
        <f>IFERROR(INDEX('LTSS Rates'!$A$3:$J$126,MATCH(X86,'LTSS Rates'!$A$3:$A$126,0),MATCH(Y86,'LTSS Rates'!$A$3:$J$3,0)),0)</f>
        <v>0</v>
      </c>
      <c r="Q86" s="75">
        <f t="shared" ref="Q86:Q111" si="12">IFERROR(O86*P86,0)</f>
        <v>0</v>
      </c>
      <c r="R86" s="111"/>
      <c r="S86" s="117">
        <f t="shared" si="10"/>
        <v>0</v>
      </c>
      <c r="V86" s="60" t="str">
        <f t="shared" si="11"/>
        <v/>
      </c>
      <c r="X86" s="58" t="str">
        <f t="shared" ref="X86:X111" si="13">IF(J86="State Funded",CONCATENATE(K86,"CP"),CONCATENATE(K86,J86))</f>
        <v/>
      </c>
      <c r="Y86" s="96" t="str">
        <f t="shared" ref="Y86:Y111" si="14">CONCATENATE(L86," ",I86," ","Rate")</f>
        <v xml:space="preserve">  Rate</v>
      </c>
    </row>
    <row r="87" spans="2:25" ht="14.45" customHeight="1" x14ac:dyDescent="0.25">
      <c r="B87" s="76">
        <v>76</v>
      </c>
      <c r="C87" s="156"/>
      <c r="D87" s="72"/>
      <c r="E87" s="72"/>
      <c r="F87" s="156"/>
      <c r="G87" s="80"/>
      <c r="H87" s="73"/>
      <c r="I87" s="74" t="str">
        <f>IFERROR(VLOOKUP(H87,Lists!B:C,2,FALSE),"")</f>
        <v/>
      </c>
      <c r="J87" s="72"/>
      <c r="K87" s="73"/>
      <c r="L87" s="72"/>
      <c r="M87" s="94" t="str">
        <f>IFERROR(INDEX(Sheet1!$B$2:$B$110,MATCH('Claims Summary'!V87,Sheet1!$A$2:$A$110,0)),"")</f>
        <v/>
      </c>
      <c r="N87" s="74" t="str">
        <f>IFERROR(VLOOKUP(X87,'LTSS Rates'!A:B,2,FALSE),"")</f>
        <v/>
      </c>
      <c r="O87" s="72"/>
      <c r="P87" s="137">
        <f>IFERROR(INDEX('LTSS Rates'!$A$3:$J$126,MATCH(X87,'LTSS Rates'!$A$3:$A$126,0),MATCH(Y87,'LTSS Rates'!$A$3:$J$3,0)),0)</f>
        <v>0</v>
      </c>
      <c r="Q87" s="75">
        <f t="shared" si="12"/>
        <v>0</v>
      </c>
      <c r="R87" s="111"/>
      <c r="S87" s="117">
        <f t="shared" si="10"/>
        <v>0</v>
      </c>
      <c r="V87" s="60" t="str">
        <f t="shared" si="11"/>
        <v/>
      </c>
      <c r="X87" s="58" t="str">
        <f t="shared" si="13"/>
        <v/>
      </c>
      <c r="Y87" s="96" t="str">
        <f t="shared" si="14"/>
        <v xml:space="preserve">  Rate</v>
      </c>
    </row>
    <row r="88" spans="2:25" ht="14.45" customHeight="1" x14ac:dyDescent="0.25">
      <c r="B88" s="76">
        <v>77</v>
      </c>
      <c r="C88" s="156"/>
      <c r="D88" s="72"/>
      <c r="E88" s="72"/>
      <c r="F88" s="156"/>
      <c r="G88" s="80"/>
      <c r="H88" s="73"/>
      <c r="I88" s="74" t="str">
        <f>IFERROR(VLOOKUP(H88,Lists!B:C,2,FALSE),"")</f>
        <v/>
      </c>
      <c r="J88" s="72"/>
      <c r="K88" s="73"/>
      <c r="L88" s="72"/>
      <c r="M88" s="94" t="str">
        <f>IFERROR(INDEX(Sheet1!$B$2:$B$110,MATCH('Claims Summary'!V88,Sheet1!$A$2:$A$110,0)),"")</f>
        <v/>
      </c>
      <c r="N88" s="74" t="str">
        <f>IFERROR(VLOOKUP(X88,'LTSS Rates'!A:B,2,FALSE),"")</f>
        <v/>
      </c>
      <c r="O88" s="72"/>
      <c r="P88" s="137">
        <f>IFERROR(INDEX('LTSS Rates'!$A$3:$J$126,MATCH(X88,'LTSS Rates'!$A$3:$A$126,0),MATCH(Y88,'LTSS Rates'!$A$3:$J$3,0)),0)</f>
        <v>0</v>
      </c>
      <c r="Q88" s="75">
        <f t="shared" si="12"/>
        <v>0</v>
      </c>
      <c r="R88" s="111"/>
      <c r="S88" s="117">
        <f t="shared" si="10"/>
        <v>0</v>
      </c>
      <c r="V88" s="60" t="str">
        <f t="shared" si="11"/>
        <v/>
      </c>
      <c r="X88" s="58" t="str">
        <f t="shared" si="13"/>
        <v/>
      </c>
      <c r="Y88" s="96" t="str">
        <f t="shared" si="14"/>
        <v xml:space="preserve">  Rate</v>
      </c>
    </row>
    <row r="89" spans="2:25" ht="14.45" customHeight="1" x14ac:dyDescent="0.25">
      <c r="B89" s="76">
        <v>78</v>
      </c>
      <c r="C89" s="156"/>
      <c r="D89" s="72"/>
      <c r="E89" s="72"/>
      <c r="F89" s="156"/>
      <c r="G89" s="80"/>
      <c r="H89" s="73"/>
      <c r="I89" s="74" t="str">
        <f>IFERROR(VLOOKUP(H89,Lists!B:C,2,FALSE),"")</f>
        <v/>
      </c>
      <c r="J89" s="72"/>
      <c r="K89" s="73"/>
      <c r="L89" s="72"/>
      <c r="M89" s="94" t="str">
        <f>IFERROR(INDEX(Sheet1!$B$2:$B$110,MATCH('Claims Summary'!V89,Sheet1!$A$2:$A$110,0)),"")</f>
        <v/>
      </c>
      <c r="N89" s="74" t="str">
        <f>IFERROR(VLOOKUP(X89,'LTSS Rates'!A:B,2,FALSE),"")</f>
        <v/>
      </c>
      <c r="O89" s="72"/>
      <c r="P89" s="137">
        <f>IFERROR(INDEX('LTSS Rates'!$A$3:$J$126,MATCH(X89,'LTSS Rates'!$A$3:$A$126,0),MATCH(Y89,'LTSS Rates'!$A$3:$J$3,0)),0)</f>
        <v>0</v>
      </c>
      <c r="Q89" s="75">
        <f t="shared" si="12"/>
        <v>0</v>
      </c>
      <c r="R89" s="111"/>
      <c r="S89" s="117">
        <f t="shared" si="10"/>
        <v>0</v>
      </c>
      <c r="V89" s="60" t="str">
        <f t="shared" si="11"/>
        <v/>
      </c>
      <c r="X89" s="58" t="str">
        <f t="shared" si="13"/>
        <v/>
      </c>
      <c r="Y89" s="96" t="str">
        <f t="shared" si="14"/>
        <v xml:space="preserve">  Rate</v>
      </c>
    </row>
    <row r="90" spans="2:25" ht="14.45" customHeight="1" x14ac:dyDescent="0.25">
      <c r="B90" s="76">
        <v>79</v>
      </c>
      <c r="C90" s="156"/>
      <c r="D90" s="72"/>
      <c r="E90" s="72"/>
      <c r="F90" s="156"/>
      <c r="G90" s="80"/>
      <c r="H90" s="73"/>
      <c r="I90" s="74" t="str">
        <f>IFERROR(VLOOKUP(H90,Lists!B:C,2,FALSE),"")</f>
        <v/>
      </c>
      <c r="J90" s="72"/>
      <c r="K90" s="73"/>
      <c r="L90" s="72"/>
      <c r="M90" s="94" t="str">
        <f>IFERROR(INDEX(Sheet1!$B$2:$B$110,MATCH('Claims Summary'!V90,Sheet1!$A$2:$A$110,0)),"")</f>
        <v/>
      </c>
      <c r="N90" s="74" t="str">
        <f>IFERROR(VLOOKUP(X90,'LTSS Rates'!A:B,2,FALSE),"")</f>
        <v/>
      </c>
      <c r="O90" s="72"/>
      <c r="P90" s="137">
        <f>IFERROR(INDEX('LTSS Rates'!$A$3:$J$126,MATCH(X90,'LTSS Rates'!$A$3:$A$126,0),MATCH(Y90,'LTSS Rates'!$A$3:$J$3,0)),0)</f>
        <v>0</v>
      </c>
      <c r="Q90" s="75">
        <f t="shared" si="12"/>
        <v>0</v>
      </c>
      <c r="R90" s="111"/>
      <c r="S90" s="117">
        <f t="shared" si="10"/>
        <v>0</v>
      </c>
      <c r="V90" s="60" t="str">
        <f t="shared" si="11"/>
        <v/>
      </c>
      <c r="X90" s="58" t="str">
        <f t="shared" si="13"/>
        <v/>
      </c>
      <c r="Y90" s="96" t="str">
        <f t="shared" si="14"/>
        <v xml:space="preserve">  Rate</v>
      </c>
    </row>
    <row r="91" spans="2:25" ht="14.45" customHeight="1" x14ac:dyDescent="0.25">
      <c r="B91" s="76">
        <v>80</v>
      </c>
      <c r="C91" s="156"/>
      <c r="D91" s="72"/>
      <c r="E91" s="72"/>
      <c r="F91" s="156"/>
      <c r="G91" s="80"/>
      <c r="H91" s="73"/>
      <c r="I91" s="74" t="str">
        <f>IFERROR(VLOOKUP(H91,Lists!B:C,2,FALSE),"")</f>
        <v/>
      </c>
      <c r="J91" s="72"/>
      <c r="K91" s="73"/>
      <c r="L91" s="72"/>
      <c r="M91" s="94" t="str">
        <f>IFERROR(INDEX(Sheet1!$B$2:$B$110,MATCH('Claims Summary'!V91,Sheet1!$A$2:$A$110,0)),"")</f>
        <v/>
      </c>
      <c r="N91" s="74" t="str">
        <f>IFERROR(VLOOKUP(X91,'LTSS Rates'!A:B,2,FALSE),"")</f>
        <v/>
      </c>
      <c r="O91" s="72"/>
      <c r="P91" s="137">
        <f>IFERROR(INDEX('LTSS Rates'!$A$3:$J$126,MATCH(X91,'LTSS Rates'!$A$3:$A$126,0),MATCH(Y91,'LTSS Rates'!$A$3:$J$3,0)),0)</f>
        <v>0</v>
      </c>
      <c r="Q91" s="75">
        <f t="shared" si="12"/>
        <v>0</v>
      </c>
      <c r="R91" s="111"/>
      <c r="S91" s="117">
        <f t="shared" si="10"/>
        <v>0</v>
      </c>
      <c r="V91" s="60" t="str">
        <f t="shared" si="11"/>
        <v/>
      </c>
      <c r="X91" s="58" t="str">
        <f t="shared" si="13"/>
        <v/>
      </c>
      <c r="Y91" s="96" t="str">
        <f t="shared" si="14"/>
        <v xml:space="preserve">  Rate</v>
      </c>
    </row>
    <row r="92" spans="2:25" ht="14.45" customHeight="1" x14ac:dyDescent="0.25">
      <c r="B92" s="76">
        <v>81</v>
      </c>
      <c r="C92" s="156"/>
      <c r="D92" s="72"/>
      <c r="E92" s="72"/>
      <c r="F92" s="156"/>
      <c r="G92" s="80"/>
      <c r="H92" s="73"/>
      <c r="I92" s="74" t="str">
        <f>IFERROR(VLOOKUP(H92,Lists!B:C,2,FALSE),"")</f>
        <v/>
      </c>
      <c r="J92" s="72"/>
      <c r="K92" s="73"/>
      <c r="L92" s="72"/>
      <c r="M92" s="94" t="str">
        <f>IFERROR(INDEX(Sheet1!$B$2:$B$110,MATCH('Claims Summary'!V92,Sheet1!$A$2:$A$110,0)),"")</f>
        <v/>
      </c>
      <c r="N92" s="74" t="str">
        <f>IFERROR(VLOOKUP(X92,'LTSS Rates'!A:B,2,FALSE),"")</f>
        <v/>
      </c>
      <c r="O92" s="72"/>
      <c r="P92" s="137">
        <f>IFERROR(INDEX('LTSS Rates'!$A$3:$J$126,MATCH(X92,'LTSS Rates'!$A$3:$A$126,0),MATCH(Y92,'LTSS Rates'!$A$3:$J$3,0)),0)</f>
        <v>0</v>
      </c>
      <c r="Q92" s="75">
        <f t="shared" si="12"/>
        <v>0</v>
      </c>
      <c r="R92" s="111"/>
      <c r="S92" s="117">
        <f t="shared" si="10"/>
        <v>0</v>
      </c>
      <c r="V92" s="60" t="str">
        <f t="shared" si="11"/>
        <v/>
      </c>
      <c r="X92" s="58" t="str">
        <f t="shared" si="13"/>
        <v/>
      </c>
      <c r="Y92" s="96" t="str">
        <f t="shared" si="14"/>
        <v xml:space="preserve">  Rate</v>
      </c>
    </row>
    <row r="93" spans="2:25" ht="14.45" customHeight="1" x14ac:dyDescent="0.25">
      <c r="B93" s="76">
        <v>82</v>
      </c>
      <c r="C93" s="156"/>
      <c r="D93" s="72"/>
      <c r="E93" s="72"/>
      <c r="F93" s="156"/>
      <c r="G93" s="80"/>
      <c r="H93" s="73"/>
      <c r="I93" s="74" t="str">
        <f>IFERROR(VLOOKUP(H93,Lists!B:C,2,FALSE),"")</f>
        <v/>
      </c>
      <c r="J93" s="72"/>
      <c r="K93" s="73"/>
      <c r="L93" s="72"/>
      <c r="M93" s="94" t="str">
        <f>IFERROR(INDEX(Sheet1!$B$2:$B$110,MATCH('Claims Summary'!V93,Sheet1!$A$2:$A$110,0)),"")</f>
        <v/>
      </c>
      <c r="N93" s="74" t="str">
        <f>IFERROR(VLOOKUP(X93,'LTSS Rates'!A:B,2,FALSE),"")</f>
        <v/>
      </c>
      <c r="O93" s="72"/>
      <c r="P93" s="137">
        <f>IFERROR(INDEX('LTSS Rates'!$A$3:$J$126,MATCH(X93,'LTSS Rates'!$A$3:$A$126,0),MATCH(Y93,'LTSS Rates'!$A$3:$J$3,0)),0)</f>
        <v>0</v>
      </c>
      <c r="Q93" s="75">
        <f t="shared" si="12"/>
        <v>0</v>
      </c>
      <c r="R93" s="111"/>
      <c r="S93" s="117">
        <f t="shared" si="10"/>
        <v>0</v>
      </c>
      <c r="V93" s="60" t="str">
        <f t="shared" si="11"/>
        <v/>
      </c>
      <c r="X93" s="58" t="str">
        <f t="shared" si="13"/>
        <v/>
      </c>
      <c r="Y93" s="96" t="str">
        <f t="shared" si="14"/>
        <v xml:space="preserve">  Rate</v>
      </c>
    </row>
    <row r="94" spans="2:25" ht="14.45" customHeight="1" x14ac:dyDescent="0.25">
      <c r="B94" s="76">
        <v>83</v>
      </c>
      <c r="C94" s="156"/>
      <c r="D94" s="72"/>
      <c r="E94" s="72"/>
      <c r="F94" s="156"/>
      <c r="G94" s="80"/>
      <c r="H94" s="73"/>
      <c r="I94" s="74" t="str">
        <f>IFERROR(VLOOKUP(H94,Lists!B:C,2,FALSE),"")</f>
        <v/>
      </c>
      <c r="J94" s="72"/>
      <c r="K94" s="73"/>
      <c r="L94" s="72"/>
      <c r="M94" s="94" t="str">
        <f>IFERROR(INDEX(Sheet1!$B$2:$B$110,MATCH('Claims Summary'!V94,Sheet1!$A$2:$A$110,0)),"")</f>
        <v/>
      </c>
      <c r="N94" s="74" t="str">
        <f>IFERROR(VLOOKUP(X94,'LTSS Rates'!A:B,2,FALSE),"")</f>
        <v/>
      </c>
      <c r="O94" s="72"/>
      <c r="P94" s="137">
        <f>IFERROR(INDEX('LTSS Rates'!$A$3:$J$126,MATCH(X94,'LTSS Rates'!$A$3:$A$126,0),MATCH(Y94,'LTSS Rates'!$A$3:$J$3,0)),0)</f>
        <v>0</v>
      </c>
      <c r="Q94" s="75">
        <f t="shared" si="12"/>
        <v>0</v>
      </c>
      <c r="R94" s="111"/>
      <c r="S94" s="117">
        <f t="shared" si="10"/>
        <v>0</v>
      </c>
      <c r="V94" s="60" t="str">
        <f t="shared" si="11"/>
        <v/>
      </c>
      <c r="X94" s="58" t="str">
        <f t="shared" si="13"/>
        <v/>
      </c>
      <c r="Y94" s="96" t="str">
        <f t="shared" si="14"/>
        <v xml:space="preserve">  Rate</v>
      </c>
    </row>
    <row r="95" spans="2:25" ht="14.45" customHeight="1" x14ac:dyDescent="0.25">
      <c r="B95" s="76">
        <v>84</v>
      </c>
      <c r="C95" s="156"/>
      <c r="D95" s="72"/>
      <c r="E95" s="72"/>
      <c r="F95" s="156"/>
      <c r="G95" s="80"/>
      <c r="H95" s="73"/>
      <c r="I95" s="74" t="str">
        <f>IFERROR(VLOOKUP(H95,Lists!B:C,2,FALSE),"")</f>
        <v/>
      </c>
      <c r="J95" s="72"/>
      <c r="K95" s="73"/>
      <c r="L95" s="72"/>
      <c r="M95" s="94" t="str">
        <f>IFERROR(INDEX(Sheet1!$B$2:$B$110,MATCH('Claims Summary'!V95,Sheet1!$A$2:$A$110,0)),"")</f>
        <v/>
      </c>
      <c r="N95" s="74" t="str">
        <f>IFERROR(VLOOKUP(X95,'LTSS Rates'!A:B,2,FALSE),"")</f>
        <v/>
      </c>
      <c r="O95" s="72"/>
      <c r="P95" s="137">
        <f>IFERROR(INDEX('LTSS Rates'!$A$3:$J$126,MATCH(X95,'LTSS Rates'!$A$3:$A$126,0),MATCH(Y95,'LTSS Rates'!$A$3:$J$3,0)),0)</f>
        <v>0</v>
      </c>
      <c r="Q95" s="75">
        <f t="shared" si="12"/>
        <v>0</v>
      </c>
      <c r="R95" s="111"/>
      <c r="S95" s="117">
        <f t="shared" si="10"/>
        <v>0</v>
      </c>
      <c r="V95" s="60" t="str">
        <f t="shared" si="11"/>
        <v/>
      </c>
      <c r="X95" s="58" t="str">
        <f t="shared" si="13"/>
        <v/>
      </c>
      <c r="Y95" s="96" t="str">
        <f t="shared" si="14"/>
        <v xml:space="preserve">  Rate</v>
      </c>
    </row>
    <row r="96" spans="2:25" ht="14.45" customHeight="1" x14ac:dyDescent="0.25">
      <c r="B96" s="76">
        <v>85</v>
      </c>
      <c r="C96" s="156"/>
      <c r="D96" s="72"/>
      <c r="E96" s="72"/>
      <c r="F96" s="156"/>
      <c r="G96" s="80"/>
      <c r="H96" s="73"/>
      <c r="I96" s="74" t="str">
        <f>IFERROR(VLOOKUP(H96,Lists!B:C,2,FALSE),"")</f>
        <v/>
      </c>
      <c r="J96" s="72"/>
      <c r="K96" s="73"/>
      <c r="L96" s="72"/>
      <c r="M96" s="94" t="str">
        <f>IFERROR(INDEX(Sheet1!$B$2:$B$110,MATCH('Claims Summary'!V96,Sheet1!$A$2:$A$110,0)),"")</f>
        <v/>
      </c>
      <c r="N96" s="74" t="str">
        <f>IFERROR(VLOOKUP(X96,'LTSS Rates'!A:B,2,FALSE),"")</f>
        <v/>
      </c>
      <c r="O96" s="72"/>
      <c r="P96" s="137">
        <f>IFERROR(INDEX('LTSS Rates'!$A$3:$J$126,MATCH(X96,'LTSS Rates'!$A$3:$A$126,0),MATCH(Y96,'LTSS Rates'!$A$3:$J$3,0)),0)</f>
        <v>0</v>
      </c>
      <c r="Q96" s="75">
        <f t="shared" si="12"/>
        <v>0</v>
      </c>
      <c r="R96" s="111"/>
      <c r="S96" s="117">
        <f t="shared" si="10"/>
        <v>0</v>
      </c>
      <c r="V96" s="60" t="str">
        <f t="shared" si="11"/>
        <v/>
      </c>
      <c r="X96" s="58" t="str">
        <f t="shared" si="13"/>
        <v/>
      </c>
      <c r="Y96" s="96" t="str">
        <f t="shared" si="14"/>
        <v xml:space="preserve">  Rate</v>
      </c>
    </row>
    <row r="97" spans="2:25" ht="14.45" customHeight="1" x14ac:dyDescent="0.25">
      <c r="B97" s="76">
        <v>86</v>
      </c>
      <c r="C97" s="156"/>
      <c r="D97" s="72"/>
      <c r="E97" s="72"/>
      <c r="F97" s="156"/>
      <c r="G97" s="80"/>
      <c r="H97" s="73"/>
      <c r="I97" s="74" t="str">
        <f>IFERROR(VLOOKUP(H97,Lists!B:C,2,FALSE),"")</f>
        <v/>
      </c>
      <c r="J97" s="72"/>
      <c r="K97" s="73"/>
      <c r="L97" s="72"/>
      <c r="M97" s="94" t="str">
        <f>IFERROR(INDEX(Sheet1!$B$2:$B$110,MATCH('Claims Summary'!V97,Sheet1!$A$2:$A$110,0)),"")</f>
        <v/>
      </c>
      <c r="N97" s="74" t="str">
        <f>IFERROR(VLOOKUP(X97,'LTSS Rates'!A:B,2,FALSE),"")</f>
        <v/>
      </c>
      <c r="O97" s="72"/>
      <c r="P97" s="137">
        <f>IFERROR(INDEX('LTSS Rates'!$A$3:$J$126,MATCH(X97,'LTSS Rates'!$A$3:$A$126,0),MATCH(Y97,'LTSS Rates'!$A$3:$J$3,0)),0)</f>
        <v>0</v>
      </c>
      <c r="Q97" s="75">
        <f t="shared" si="12"/>
        <v>0</v>
      </c>
      <c r="R97" s="111"/>
      <c r="S97" s="117">
        <f t="shared" si="10"/>
        <v>0</v>
      </c>
      <c r="V97" s="60" t="str">
        <f t="shared" si="11"/>
        <v/>
      </c>
      <c r="X97" s="58" t="str">
        <f t="shared" si="13"/>
        <v/>
      </c>
      <c r="Y97" s="96" t="str">
        <f t="shared" si="14"/>
        <v xml:space="preserve">  Rate</v>
      </c>
    </row>
    <row r="98" spans="2:25" ht="14.45" customHeight="1" x14ac:dyDescent="0.25">
      <c r="B98" s="76">
        <v>87</v>
      </c>
      <c r="C98" s="156"/>
      <c r="D98" s="72"/>
      <c r="E98" s="72"/>
      <c r="F98" s="156"/>
      <c r="G98" s="80"/>
      <c r="H98" s="73"/>
      <c r="I98" s="74" t="str">
        <f>IFERROR(VLOOKUP(H98,Lists!B:C,2,FALSE),"")</f>
        <v/>
      </c>
      <c r="J98" s="72"/>
      <c r="K98" s="73"/>
      <c r="L98" s="72"/>
      <c r="M98" s="94" t="str">
        <f>IFERROR(INDEX(Sheet1!$B$2:$B$110,MATCH('Claims Summary'!V98,Sheet1!$A$2:$A$110,0)),"")</f>
        <v/>
      </c>
      <c r="N98" s="74" t="str">
        <f>IFERROR(VLOOKUP(X98,'LTSS Rates'!A:B,2,FALSE),"")</f>
        <v/>
      </c>
      <c r="O98" s="72"/>
      <c r="P98" s="137">
        <f>IFERROR(INDEX('LTSS Rates'!$A$3:$J$126,MATCH(X98,'LTSS Rates'!$A$3:$A$126,0),MATCH(Y98,'LTSS Rates'!$A$3:$J$3,0)),0)</f>
        <v>0</v>
      </c>
      <c r="Q98" s="75">
        <f t="shared" si="12"/>
        <v>0</v>
      </c>
      <c r="R98" s="111"/>
      <c r="S98" s="117">
        <f t="shared" si="10"/>
        <v>0</v>
      </c>
      <c r="V98" s="60" t="str">
        <f t="shared" si="11"/>
        <v/>
      </c>
      <c r="X98" s="58" t="str">
        <f t="shared" si="13"/>
        <v/>
      </c>
      <c r="Y98" s="96" t="str">
        <f t="shared" si="14"/>
        <v xml:space="preserve">  Rate</v>
      </c>
    </row>
    <row r="99" spans="2:25" ht="14.45" customHeight="1" x14ac:dyDescent="0.25">
      <c r="B99" s="76">
        <v>88</v>
      </c>
      <c r="C99" s="156"/>
      <c r="D99" s="72"/>
      <c r="E99" s="72"/>
      <c r="F99" s="156"/>
      <c r="G99" s="80"/>
      <c r="H99" s="73"/>
      <c r="I99" s="74" t="str">
        <f>IFERROR(VLOOKUP(H99,Lists!B:C,2,FALSE),"")</f>
        <v/>
      </c>
      <c r="J99" s="72"/>
      <c r="K99" s="73"/>
      <c r="L99" s="72"/>
      <c r="M99" s="94" t="str">
        <f>IFERROR(INDEX(Sheet1!$B$2:$B$110,MATCH('Claims Summary'!V99,Sheet1!$A$2:$A$110,0)),"")</f>
        <v/>
      </c>
      <c r="N99" s="74" t="str">
        <f>IFERROR(VLOOKUP(X99,'LTSS Rates'!A:B,2,FALSE),"")</f>
        <v/>
      </c>
      <c r="O99" s="72"/>
      <c r="P99" s="137">
        <f>IFERROR(INDEX('LTSS Rates'!$A$3:$J$126,MATCH(X99,'LTSS Rates'!$A$3:$A$126,0),MATCH(Y99,'LTSS Rates'!$A$3:$J$3,0)),0)</f>
        <v>0</v>
      </c>
      <c r="Q99" s="75">
        <f t="shared" si="12"/>
        <v>0</v>
      </c>
      <c r="R99" s="111"/>
      <c r="S99" s="117">
        <f t="shared" si="10"/>
        <v>0</v>
      </c>
      <c r="V99" s="60" t="str">
        <f t="shared" si="11"/>
        <v/>
      </c>
      <c r="X99" s="58" t="str">
        <f t="shared" si="13"/>
        <v/>
      </c>
      <c r="Y99" s="96" t="str">
        <f t="shared" si="14"/>
        <v xml:space="preserve">  Rate</v>
      </c>
    </row>
    <row r="100" spans="2:25" ht="14.45" customHeight="1" x14ac:dyDescent="0.25">
      <c r="B100" s="76">
        <v>89</v>
      </c>
      <c r="C100" s="156"/>
      <c r="D100" s="72"/>
      <c r="E100" s="72"/>
      <c r="F100" s="156"/>
      <c r="G100" s="80"/>
      <c r="H100" s="73"/>
      <c r="I100" s="74" t="str">
        <f>IFERROR(VLOOKUP(H100,Lists!B:C,2,FALSE),"")</f>
        <v/>
      </c>
      <c r="J100" s="72"/>
      <c r="K100" s="73"/>
      <c r="L100" s="72"/>
      <c r="M100" s="94" t="str">
        <f>IFERROR(INDEX(Sheet1!$B$2:$B$110,MATCH('Claims Summary'!V100,Sheet1!$A$2:$A$110,0)),"")</f>
        <v/>
      </c>
      <c r="N100" s="74" t="str">
        <f>IFERROR(VLOOKUP(X100,'LTSS Rates'!A:B,2,FALSE),"")</f>
        <v/>
      </c>
      <c r="O100" s="72"/>
      <c r="P100" s="137">
        <f>IFERROR(INDEX('LTSS Rates'!$A$3:$J$126,MATCH(X100,'LTSS Rates'!$A$3:$A$126,0),MATCH(Y100,'LTSS Rates'!$A$3:$J$3,0)),0)</f>
        <v>0</v>
      </c>
      <c r="Q100" s="75">
        <f t="shared" si="12"/>
        <v>0</v>
      </c>
      <c r="R100" s="111"/>
      <c r="S100" s="117">
        <f t="shared" si="10"/>
        <v>0</v>
      </c>
      <c r="V100" s="60" t="str">
        <f t="shared" si="11"/>
        <v/>
      </c>
      <c r="X100" s="58" t="str">
        <f t="shared" si="13"/>
        <v/>
      </c>
      <c r="Y100" s="96" t="str">
        <f t="shared" si="14"/>
        <v xml:space="preserve">  Rate</v>
      </c>
    </row>
    <row r="101" spans="2:25" ht="14.45" customHeight="1" x14ac:dyDescent="0.25">
      <c r="B101" s="76">
        <v>90</v>
      </c>
      <c r="C101" s="156"/>
      <c r="D101" s="72"/>
      <c r="E101" s="72"/>
      <c r="F101" s="156"/>
      <c r="G101" s="80"/>
      <c r="H101" s="73"/>
      <c r="I101" s="74" t="str">
        <f>IFERROR(VLOOKUP(H101,Lists!B:C,2,FALSE),"")</f>
        <v/>
      </c>
      <c r="J101" s="72"/>
      <c r="K101" s="73"/>
      <c r="L101" s="72"/>
      <c r="M101" s="94" t="str">
        <f>IFERROR(INDEX(Sheet1!$B$2:$B$110,MATCH('Claims Summary'!V101,Sheet1!$A$2:$A$110,0)),"")</f>
        <v/>
      </c>
      <c r="N101" s="74" t="str">
        <f>IFERROR(VLOOKUP(X101,'LTSS Rates'!A:B,2,FALSE),"")</f>
        <v/>
      </c>
      <c r="O101" s="72"/>
      <c r="P101" s="137">
        <f>IFERROR(INDEX('LTSS Rates'!$A$3:$J$126,MATCH(X101,'LTSS Rates'!$A$3:$A$126,0),MATCH(Y101,'LTSS Rates'!$A$3:$J$3,0)),0)</f>
        <v>0</v>
      </c>
      <c r="Q101" s="75">
        <f t="shared" si="12"/>
        <v>0</v>
      </c>
      <c r="R101" s="111"/>
      <c r="S101" s="117">
        <f t="shared" si="10"/>
        <v>0</v>
      </c>
      <c r="V101" s="60" t="str">
        <f t="shared" si="11"/>
        <v/>
      </c>
      <c r="X101" s="58" t="str">
        <f t="shared" si="13"/>
        <v/>
      </c>
      <c r="Y101" s="96" t="str">
        <f t="shared" si="14"/>
        <v xml:space="preserve">  Rate</v>
      </c>
    </row>
    <row r="102" spans="2:25" ht="14.45" customHeight="1" x14ac:dyDescent="0.25">
      <c r="B102" s="76">
        <v>91</v>
      </c>
      <c r="C102" s="156"/>
      <c r="D102" s="72"/>
      <c r="E102" s="72"/>
      <c r="F102" s="156"/>
      <c r="G102" s="80"/>
      <c r="H102" s="73"/>
      <c r="I102" s="74" t="str">
        <f>IFERROR(VLOOKUP(H102,Lists!B:C,2,FALSE),"")</f>
        <v/>
      </c>
      <c r="J102" s="72"/>
      <c r="K102" s="73"/>
      <c r="L102" s="72"/>
      <c r="M102" s="94" t="str">
        <f>IFERROR(INDEX(Sheet1!$B$2:$B$110,MATCH('Claims Summary'!V102,Sheet1!$A$2:$A$110,0)),"")</f>
        <v/>
      </c>
      <c r="N102" s="74" t="str">
        <f>IFERROR(VLOOKUP(X102,'LTSS Rates'!A:B,2,FALSE),"")</f>
        <v/>
      </c>
      <c r="O102" s="72"/>
      <c r="P102" s="137">
        <f>IFERROR(INDEX('LTSS Rates'!$A$3:$J$126,MATCH(X102,'LTSS Rates'!$A$3:$A$126,0),MATCH(Y102,'LTSS Rates'!$A$3:$J$3,0)),0)</f>
        <v>0</v>
      </c>
      <c r="Q102" s="75">
        <f t="shared" si="12"/>
        <v>0</v>
      </c>
      <c r="R102" s="111"/>
      <c r="S102" s="117">
        <f t="shared" si="10"/>
        <v>0</v>
      </c>
      <c r="V102" s="60" t="str">
        <f t="shared" si="11"/>
        <v/>
      </c>
      <c r="X102" s="58" t="str">
        <f t="shared" si="13"/>
        <v/>
      </c>
      <c r="Y102" s="96" t="str">
        <f t="shared" si="14"/>
        <v xml:space="preserve">  Rate</v>
      </c>
    </row>
    <row r="103" spans="2:25" ht="14.45" customHeight="1" x14ac:dyDescent="0.25">
      <c r="B103" s="76">
        <v>92</v>
      </c>
      <c r="C103" s="156"/>
      <c r="D103" s="72"/>
      <c r="E103" s="72"/>
      <c r="F103" s="156"/>
      <c r="G103" s="80"/>
      <c r="H103" s="73"/>
      <c r="I103" s="74" t="str">
        <f>IFERROR(VLOOKUP(H103,Lists!B:C,2,FALSE),"")</f>
        <v/>
      </c>
      <c r="J103" s="72"/>
      <c r="K103" s="73"/>
      <c r="L103" s="72"/>
      <c r="M103" s="94" t="str">
        <f>IFERROR(INDEX(Sheet1!$B$2:$B$110,MATCH('Claims Summary'!V103,Sheet1!$A$2:$A$110,0)),"")</f>
        <v/>
      </c>
      <c r="N103" s="74" t="str">
        <f>IFERROR(VLOOKUP(X103,'LTSS Rates'!A:B,2,FALSE),"")</f>
        <v/>
      </c>
      <c r="O103" s="72"/>
      <c r="P103" s="137">
        <f>IFERROR(INDEX('LTSS Rates'!$A$3:$J$126,MATCH(X103,'LTSS Rates'!$A$3:$A$126,0),MATCH(Y103,'LTSS Rates'!$A$3:$J$3,0)),0)</f>
        <v>0</v>
      </c>
      <c r="Q103" s="75">
        <f t="shared" si="12"/>
        <v>0</v>
      </c>
      <c r="R103" s="111"/>
      <c r="S103" s="117">
        <f t="shared" si="10"/>
        <v>0</v>
      </c>
      <c r="V103" s="60" t="str">
        <f t="shared" si="11"/>
        <v/>
      </c>
      <c r="X103" s="58" t="str">
        <f t="shared" si="13"/>
        <v/>
      </c>
      <c r="Y103" s="96" t="str">
        <f t="shared" si="14"/>
        <v xml:space="preserve">  Rate</v>
      </c>
    </row>
    <row r="104" spans="2:25" ht="14.45" customHeight="1" x14ac:dyDescent="0.25">
      <c r="B104" s="76">
        <v>93</v>
      </c>
      <c r="C104" s="156"/>
      <c r="D104" s="72"/>
      <c r="E104" s="72"/>
      <c r="F104" s="156"/>
      <c r="G104" s="80"/>
      <c r="H104" s="73"/>
      <c r="I104" s="74" t="str">
        <f>IFERROR(VLOOKUP(H104,Lists!B:C,2,FALSE),"")</f>
        <v/>
      </c>
      <c r="J104" s="72"/>
      <c r="K104" s="73"/>
      <c r="L104" s="72"/>
      <c r="M104" s="94" t="str">
        <f>IFERROR(INDEX(Sheet1!$B$2:$B$110,MATCH('Claims Summary'!V104,Sheet1!$A$2:$A$110,0)),"")</f>
        <v/>
      </c>
      <c r="N104" s="74" t="str">
        <f>IFERROR(VLOOKUP(X104,'LTSS Rates'!A:B,2,FALSE),"")</f>
        <v/>
      </c>
      <c r="O104" s="72"/>
      <c r="P104" s="137">
        <f>IFERROR(INDEX('LTSS Rates'!$A$3:$J$126,MATCH(X104,'LTSS Rates'!$A$3:$A$126,0),MATCH(Y104,'LTSS Rates'!$A$3:$J$3,0)),0)</f>
        <v>0</v>
      </c>
      <c r="Q104" s="75">
        <f t="shared" si="12"/>
        <v>0</v>
      </c>
      <c r="R104" s="111"/>
      <c r="S104" s="117">
        <f t="shared" si="10"/>
        <v>0</v>
      </c>
      <c r="V104" s="60" t="str">
        <f t="shared" si="11"/>
        <v/>
      </c>
      <c r="X104" s="58" t="str">
        <f t="shared" si="13"/>
        <v/>
      </c>
      <c r="Y104" s="96" t="str">
        <f t="shared" si="14"/>
        <v xml:space="preserve">  Rate</v>
      </c>
    </row>
    <row r="105" spans="2:25" ht="14.45" customHeight="1" x14ac:dyDescent="0.25">
      <c r="B105" s="76">
        <v>94</v>
      </c>
      <c r="C105" s="156"/>
      <c r="D105" s="72"/>
      <c r="E105" s="72"/>
      <c r="F105" s="156"/>
      <c r="G105" s="80"/>
      <c r="H105" s="73"/>
      <c r="I105" s="74" t="str">
        <f>IFERROR(VLOOKUP(H105,Lists!B:C,2,FALSE),"")</f>
        <v/>
      </c>
      <c r="J105" s="72"/>
      <c r="K105" s="73"/>
      <c r="L105" s="72"/>
      <c r="M105" s="94" t="str">
        <f>IFERROR(INDEX(Sheet1!$B$2:$B$110,MATCH('Claims Summary'!V105,Sheet1!$A$2:$A$110,0)),"")</f>
        <v/>
      </c>
      <c r="N105" s="74" t="str">
        <f>IFERROR(VLOOKUP(X105,'LTSS Rates'!A:B,2,FALSE),"")</f>
        <v/>
      </c>
      <c r="O105" s="72"/>
      <c r="P105" s="137">
        <f>IFERROR(INDEX('LTSS Rates'!$A$3:$J$126,MATCH(X105,'LTSS Rates'!$A$3:$A$126,0),MATCH(Y105,'LTSS Rates'!$A$3:$J$3,0)),0)</f>
        <v>0</v>
      </c>
      <c r="Q105" s="75">
        <f t="shared" si="12"/>
        <v>0</v>
      </c>
      <c r="R105" s="111"/>
      <c r="S105" s="117">
        <f t="shared" si="10"/>
        <v>0</v>
      </c>
      <c r="V105" s="60" t="str">
        <f t="shared" si="11"/>
        <v/>
      </c>
      <c r="X105" s="58" t="str">
        <f t="shared" si="13"/>
        <v/>
      </c>
      <c r="Y105" s="96" t="str">
        <f t="shared" si="14"/>
        <v xml:space="preserve">  Rate</v>
      </c>
    </row>
    <row r="106" spans="2:25" ht="14.45" customHeight="1" x14ac:dyDescent="0.25">
      <c r="B106" s="76">
        <v>95</v>
      </c>
      <c r="C106" s="156"/>
      <c r="D106" s="72"/>
      <c r="E106" s="72"/>
      <c r="F106" s="156"/>
      <c r="G106" s="80"/>
      <c r="H106" s="73"/>
      <c r="I106" s="74" t="str">
        <f>IFERROR(VLOOKUP(H106,Lists!B:C,2,FALSE),"")</f>
        <v/>
      </c>
      <c r="J106" s="72"/>
      <c r="K106" s="73"/>
      <c r="L106" s="72"/>
      <c r="M106" s="94" t="str">
        <f>IFERROR(INDEX(Sheet1!$B$2:$B$110,MATCH('Claims Summary'!V106,Sheet1!$A$2:$A$110,0)),"")</f>
        <v/>
      </c>
      <c r="N106" s="74" t="str">
        <f>IFERROR(VLOOKUP(X106,'LTSS Rates'!A:B,2,FALSE),"")</f>
        <v/>
      </c>
      <c r="O106" s="72"/>
      <c r="P106" s="137">
        <f>IFERROR(INDEX('LTSS Rates'!$A$3:$J$126,MATCH(X106,'LTSS Rates'!$A$3:$A$126,0),MATCH(Y106,'LTSS Rates'!$A$3:$J$3,0)),0)</f>
        <v>0</v>
      </c>
      <c r="Q106" s="75">
        <f t="shared" si="12"/>
        <v>0</v>
      </c>
      <c r="R106" s="111"/>
      <c r="S106" s="117">
        <f t="shared" si="10"/>
        <v>0</v>
      </c>
      <c r="V106" s="60" t="str">
        <f t="shared" si="11"/>
        <v/>
      </c>
      <c r="X106" s="58" t="str">
        <f t="shared" si="13"/>
        <v/>
      </c>
      <c r="Y106" s="96" t="str">
        <f t="shared" si="14"/>
        <v xml:space="preserve">  Rate</v>
      </c>
    </row>
    <row r="107" spans="2:25" ht="14.45" customHeight="1" x14ac:dyDescent="0.25">
      <c r="B107" s="76">
        <v>96</v>
      </c>
      <c r="C107" s="156"/>
      <c r="D107" s="72"/>
      <c r="E107" s="72"/>
      <c r="F107" s="156"/>
      <c r="G107" s="80"/>
      <c r="H107" s="73"/>
      <c r="I107" s="74" t="str">
        <f>IFERROR(VLOOKUP(H107,Lists!B:C,2,FALSE),"")</f>
        <v/>
      </c>
      <c r="J107" s="72"/>
      <c r="K107" s="73"/>
      <c r="L107" s="72"/>
      <c r="M107" s="94" t="str">
        <f>IFERROR(INDEX(Sheet1!$B$2:$B$110,MATCH('Claims Summary'!V107,Sheet1!$A$2:$A$110,0)),"")</f>
        <v/>
      </c>
      <c r="N107" s="74" t="str">
        <f>IFERROR(VLOOKUP(X107,'LTSS Rates'!A:B,2,FALSE),"")</f>
        <v/>
      </c>
      <c r="O107" s="72"/>
      <c r="P107" s="137">
        <f>IFERROR(INDEX('LTSS Rates'!$A$3:$J$126,MATCH(X107,'LTSS Rates'!$A$3:$A$126,0),MATCH(Y107,'LTSS Rates'!$A$3:$J$3,0)),0)</f>
        <v>0</v>
      </c>
      <c r="Q107" s="75">
        <f t="shared" si="12"/>
        <v>0</v>
      </c>
      <c r="R107" s="111"/>
      <c r="S107" s="117">
        <f t="shared" si="10"/>
        <v>0</v>
      </c>
      <c r="V107" s="60" t="str">
        <f t="shared" si="11"/>
        <v/>
      </c>
      <c r="X107" s="58" t="str">
        <f t="shared" si="13"/>
        <v/>
      </c>
      <c r="Y107" s="96" t="str">
        <f t="shared" si="14"/>
        <v xml:space="preserve">  Rate</v>
      </c>
    </row>
    <row r="108" spans="2:25" ht="14.45" customHeight="1" x14ac:dyDescent="0.25">
      <c r="B108" s="76">
        <v>97</v>
      </c>
      <c r="C108" s="156"/>
      <c r="D108" s="72"/>
      <c r="E108" s="72"/>
      <c r="F108" s="156"/>
      <c r="G108" s="80"/>
      <c r="H108" s="73"/>
      <c r="I108" s="74" t="str">
        <f>IFERROR(VLOOKUP(H108,Lists!B:C,2,FALSE),"")</f>
        <v/>
      </c>
      <c r="J108" s="72"/>
      <c r="K108" s="73"/>
      <c r="L108" s="72"/>
      <c r="M108" s="94" t="str">
        <f>IFERROR(INDEX(Sheet1!$B$2:$B$110,MATCH('Claims Summary'!V108,Sheet1!$A$2:$A$110,0)),"")</f>
        <v/>
      </c>
      <c r="N108" s="74" t="str">
        <f>IFERROR(VLOOKUP(X108,'LTSS Rates'!A:B,2,FALSE),"")</f>
        <v/>
      </c>
      <c r="O108" s="72"/>
      <c r="P108" s="137">
        <f>IFERROR(INDEX('LTSS Rates'!$A$3:$J$126,MATCH(X108,'LTSS Rates'!$A$3:$A$126,0),MATCH(Y108,'LTSS Rates'!$A$3:$J$3,0)),0)</f>
        <v>0</v>
      </c>
      <c r="Q108" s="75">
        <f t="shared" si="12"/>
        <v>0</v>
      </c>
      <c r="R108" s="111"/>
      <c r="S108" s="117">
        <f t="shared" si="10"/>
        <v>0</v>
      </c>
      <c r="V108" s="60" t="str">
        <f t="shared" si="11"/>
        <v/>
      </c>
      <c r="X108" s="58" t="str">
        <f t="shared" si="13"/>
        <v/>
      </c>
      <c r="Y108" s="96" t="str">
        <f t="shared" si="14"/>
        <v xml:space="preserve">  Rate</v>
      </c>
    </row>
    <row r="109" spans="2:25" ht="14.45" customHeight="1" x14ac:dyDescent="0.25">
      <c r="B109" s="76">
        <v>98</v>
      </c>
      <c r="C109" s="156"/>
      <c r="D109" s="72"/>
      <c r="E109" s="72"/>
      <c r="F109" s="156"/>
      <c r="G109" s="80"/>
      <c r="H109" s="73"/>
      <c r="I109" s="74" t="str">
        <f>IFERROR(VLOOKUP(H109,Lists!B:C,2,FALSE),"")</f>
        <v/>
      </c>
      <c r="J109" s="72"/>
      <c r="K109" s="73"/>
      <c r="L109" s="72"/>
      <c r="M109" s="94" t="str">
        <f>IFERROR(INDEX(Sheet1!$B$2:$B$110,MATCH('Claims Summary'!V109,Sheet1!$A$2:$A$110,0)),"")</f>
        <v/>
      </c>
      <c r="N109" s="74" t="str">
        <f>IFERROR(VLOOKUP(X109,'LTSS Rates'!A:B,2,FALSE),"")</f>
        <v/>
      </c>
      <c r="O109" s="72"/>
      <c r="P109" s="137">
        <f>IFERROR(INDEX('LTSS Rates'!$A$3:$J$126,MATCH(X109,'LTSS Rates'!$A$3:$A$126,0),MATCH(Y109,'LTSS Rates'!$A$3:$J$3,0)),0)</f>
        <v>0</v>
      </c>
      <c r="Q109" s="75">
        <f t="shared" si="12"/>
        <v>0</v>
      </c>
      <c r="R109" s="111"/>
      <c r="S109" s="117">
        <f t="shared" si="10"/>
        <v>0</v>
      </c>
      <c r="V109" s="60" t="str">
        <f t="shared" si="11"/>
        <v/>
      </c>
      <c r="X109" s="58" t="str">
        <f t="shared" si="13"/>
        <v/>
      </c>
      <c r="Y109" s="96" t="str">
        <f t="shared" si="14"/>
        <v xml:space="preserve">  Rate</v>
      </c>
    </row>
    <row r="110" spans="2:25" ht="14.45" customHeight="1" x14ac:dyDescent="0.25">
      <c r="B110" s="76">
        <v>99</v>
      </c>
      <c r="C110" s="156"/>
      <c r="D110" s="72"/>
      <c r="E110" s="72"/>
      <c r="F110" s="156"/>
      <c r="G110" s="80"/>
      <c r="H110" s="73"/>
      <c r="I110" s="74" t="str">
        <f>IFERROR(VLOOKUP(H110,Lists!B:C,2,FALSE),"")</f>
        <v/>
      </c>
      <c r="J110" s="72"/>
      <c r="K110" s="73"/>
      <c r="L110" s="72"/>
      <c r="M110" s="94" t="str">
        <f>IFERROR(INDEX(Sheet1!$B$2:$B$110,MATCH('Claims Summary'!V110,Sheet1!$A$2:$A$110,0)),"")</f>
        <v/>
      </c>
      <c r="N110" s="74" t="str">
        <f>IFERROR(VLOOKUP(X110,'LTSS Rates'!A:B,2,FALSE),"")</f>
        <v/>
      </c>
      <c r="O110" s="72"/>
      <c r="P110" s="137">
        <f>IFERROR(INDEX('LTSS Rates'!$A$3:$J$126,MATCH(X110,'LTSS Rates'!$A$3:$A$126,0),MATCH(Y110,'LTSS Rates'!$A$3:$J$3,0)),0)</f>
        <v>0</v>
      </c>
      <c r="Q110" s="75">
        <f t="shared" si="12"/>
        <v>0</v>
      </c>
      <c r="R110" s="111"/>
      <c r="S110" s="117">
        <f t="shared" si="10"/>
        <v>0</v>
      </c>
      <c r="V110" s="60" t="str">
        <f t="shared" si="11"/>
        <v/>
      </c>
      <c r="X110" s="58" t="str">
        <f t="shared" si="13"/>
        <v/>
      </c>
      <c r="Y110" s="96" t="str">
        <f t="shared" si="14"/>
        <v xml:space="preserve">  Rate</v>
      </c>
    </row>
    <row r="111" spans="2:25" ht="14.45" customHeight="1" x14ac:dyDescent="0.25">
      <c r="B111" s="71">
        <v>100</v>
      </c>
      <c r="C111" s="156"/>
      <c r="D111" s="72"/>
      <c r="E111" s="72"/>
      <c r="F111" s="156"/>
      <c r="G111" s="80"/>
      <c r="H111" s="73"/>
      <c r="I111" s="74" t="str">
        <f>IFERROR(VLOOKUP(H111,Lists!B:C,2,FALSE),"")</f>
        <v/>
      </c>
      <c r="J111" s="72"/>
      <c r="K111" s="73"/>
      <c r="L111" s="72"/>
      <c r="M111" s="94" t="str">
        <f>IFERROR(INDEX(Sheet1!$B$2:$B$110,MATCH('Claims Summary'!V111,Sheet1!$A$2:$A$110,0)),"")</f>
        <v/>
      </c>
      <c r="N111" s="74" t="str">
        <f>IFERROR(VLOOKUP(X111,'LTSS Rates'!A:B,2,FALSE),"")</f>
        <v/>
      </c>
      <c r="O111" s="72"/>
      <c r="P111" s="137">
        <f>IFERROR(INDEX('LTSS Rates'!$A$3:$J$126,MATCH(X111,'LTSS Rates'!$A$3:$A$126,0),MATCH(Y111,'LTSS Rates'!$A$3:$J$3,0)),0)</f>
        <v>0</v>
      </c>
      <c r="Q111" s="75">
        <f t="shared" si="12"/>
        <v>0</v>
      </c>
      <c r="R111" s="111"/>
      <c r="S111" s="117">
        <f t="shared" si="10"/>
        <v>0</v>
      </c>
      <c r="V111" s="60" t="str">
        <f t="shared" si="11"/>
        <v/>
      </c>
      <c r="X111" s="58" t="str">
        <f t="shared" si="13"/>
        <v/>
      </c>
      <c r="Y111" s="96" t="str">
        <f t="shared" si="14"/>
        <v xml:space="preserve">  Rate</v>
      </c>
    </row>
    <row r="112" spans="2:25" ht="14.45" customHeight="1" x14ac:dyDescent="0.25">
      <c r="B112" s="76">
        <v>101</v>
      </c>
      <c r="C112" s="156"/>
      <c r="D112" s="72"/>
      <c r="E112" s="72"/>
      <c r="F112" s="156"/>
      <c r="G112" s="80"/>
      <c r="H112" s="73"/>
      <c r="I112" s="74" t="str">
        <f>IFERROR(VLOOKUP(H112,Lists!B:C,2,FALSE),"")</f>
        <v/>
      </c>
      <c r="J112" s="72"/>
      <c r="K112" s="73"/>
      <c r="L112" s="72"/>
      <c r="M112" s="94" t="str">
        <f>IFERROR(INDEX(Sheet1!$B$2:$B$110,MATCH('Claims Summary'!V112,Sheet1!$A$2:$A$110,0)),"")</f>
        <v/>
      </c>
      <c r="N112" s="74" t="str">
        <f>IFERROR(VLOOKUP(X112,'LTSS Rates'!A:B,2,FALSE),"")</f>
        <v/>
      </c>
      <c r="O112" s="72"/>
      <c r="P112" s="137">
        <f>IFERROR(INDEX('LTSS Rates'!$A$3:$J$126,MATCH(X112,'LTSS Rates'!$A$3:$A$126,0),MATCH(Y112,'LTSS Rates'!$A$3:$J$3,0)),0)</f>
        <v>0</v>
      </c>
      <c r="Q112" s="75">
        <f t="shared" ref="Q112:Q175" si="15">IFERROR(O112*P112,0)</f>
        <v>0</v>
      </c>
      <c r="R112" s="111"/>
      <c r="S112" s="117">
        <f t="shared" ref="S112:S175" si="16">Q112+R112</f>
        <v>0</v>
      </c>
      <c r="V112" s="60" t="str">
        <f t="shared" ref="V112:V175" si="17">CONCATENATE(K112,J112,L112)</f>
        <v/>
      </c>
      <c r="X112" s="58" t="str">
        <f t="shared" ref="X112:X175" si="18">IF(J112="State Funded",CONCATENATE(K112,"CP"),CONCATENATE(K112,J112))</f>
        <v/>
      </c>
      <c r="Y112" s="96" t="str">
        <f t="shared" ref="Y112:Y175" si="19">CONCATENATE(L112," ",I112," ","Rate")</f>
        <v xml:space="preserve">  Rate</v>
      </c>
    </row>
    <row r="113" spans="2:25" ht="14.45" customHeight="1" x14ac:dyDescent="0.25">
      <c r="B113" s="76">
        <v>102</v>
      </c>
      <c r="C113" s="156"/>
      <c r="D113" s="72"/>
      <c r="E113" s="72"/>
      <c r="F113" s="156"/>
      <c r="G113" s="80"/>
      <c r="H113" s="73"/>
      <c r="I113" s="74" t="str">
        <f>IFERROR(VLOOKUP(H113,Lists!B:C,2,FALSE),"")</f>
        <v/>
      </c>
      <c r="J113" s="72"/>
      <c r="K113" s="73"/>
      <c r="L113" s="72"/>
      <c r="M113" s="94" t="str">
        <f>IFERROR(INDEX(Sheet1!$B$2:$B$110,MATCH('Claims Summary'!V113,Sheet1!$A$2:$A$110,0)),"")</f>
        <v/>
      </c>
      <c r="N113" s="74" t="str">
        <f>IFERROR(VLOOKUP(X113,'LTSS Rates'!A:B,2,FALSE),"")</f>
        <v/>
      </c>
      <c r="O113" s="72"/>
      <c r="P113" s="137">
        <f>IFERROR(INDEX('LTSS Rates'!$A$3:$J$126,MATCH(X113,'LTSS Rates'!$A$3:$A$126,0),MATCH(Y113,'LTSS Rates'!$A$3:$J$3,0)),0)</f>
        <v>0</v>
      </c>
      <c r="Q113" s="75">
        <f t="shared" si="15"/>
        <v>0</v>
      </c>
      <c r="R113" s="111"/>
      <c r="S113" s="117">
        <f t="shared" si="16"/>
        <v>0</v>
      </c>
      <c r="V113" s="60" t="str">
        <f t="shared" si="17"/>
        <v/>
      </c>
      <c r="X113" s="58" t="str">
        <f t="shared" si="18"/>
        <v/>
      </c>
      <c r="Y113" s="96" t="str">
        <f t="shared" si="19"/>
        <v xml:space="preserve">  Rate</v>
      </c>
    </row>
    <row r="114" spans="2:25" ht="14.45" customHeight="1" x14ac:dyDescent="0.25">
      <c r="B114" s="76">
        <v>103</v>
      </c>
      <c r="C114" s="156"/>
      <c r="D114" s="72"/>
      <c r="E114" s="72"/>
      <c r="F114" s="156"/>
      <c r="G114" s="80"/>
      <c r="H114" s="73"/>
      <c r="I114" s="74" t="str">
        <f>IFERROR(VLOOKUP(H114,Lists!B:C,2,FALSE),"")</f>
        <v/>
      </c>
      <c r="J114" s="72"/>
      <c r="K114" s="73"/>
      <c r="L114" s="72"/>
      <c r="M114" s="94" t="str">
        <f>IFERROR(INDEX(Sheet1!$B$2:$B$110,MATCH('Claims Summary'!V114,Sheet1!$A$2:$A$110,0)),"")</f>
        <v/>
      </c>
      <c r="N114" s="74" t="str">
        <f>IFERROR(VLOOKUP(X114,'LTSS Rates'!A:B,2,FALSE),"")</f>
        <v/>
      </c>
      <c r="O114" s="72"/>
      <c r="P114" s="137">
        <f>IFERROR(INDEX('LTSS Rates'!$A$3:$J$126,MATCH(X114,'LTSS Rates'!$A$3:$A$126,0),MATCH(Y114,'LTSS Rates'!$A$3:$J$3,0)),0)</f>
        <v>0</v>
      </c>
      <c r="Q114" s="75">
        <f t="shared" si="15"/>
        <v>0</v>
      </c>
      <c r="R114" s="111"/>
      <c r="S114" s="117">
        <f t="shared" si="16"/>
        <v>0</v>
      </c>
      <c r="V114" s="60" t="str">
        <f t="shared" si="17"/>
        <v/>
      </c>
      <c r="X114" s="58" t="str">
        <f t="shared" si="18"/>
        <v/>
      </c>
      <c r="Y114" s="96" t="str">
        <f t="shared" si="19"/>
        <v xml:space="preserve">  Rate</v>
      </c>
    </row>
    <row r="115" spans="2:25" ht="14.45" customHeight="1" x14ac:dyDescent="0.25">
      <c r="B115" s="71">
        <v>104</v>
      </c>
      <c r="C115" s="156"/>
      <c r="D115" s="72"/>
      <c r="E115" s="72"/>
      <c r="F115" s="156"/>
      <c r="G115" s="80"/>
      <c r="H115" s="73"/>
      <c r="I115" s="74" t="str">
        <f>IFERROR(VLOOKUP(H115,Lists!B:C,2,FALSE),"")</f>
        <v/>
      </c>
      <c r="J115" s="72"/>
      <c r="K115" s="73"/>
      <c r="L115" s="72"/>
      <c r="M115" s="94" t="str">
        <f>IFERROR(INDEX(Sheet1!$B$2:$B$110,MATCH('Claims Summary'!V115,Sheet1!$A$2:$A$110,0)),"")</f>
        <v/>
      </c>
      <c r="N115" s="74" t="str">
        <f>IFERROR(VLOOKUP(X115,'LTSS Rates'!A:B,2,FALSE),"")</f>
        <v/>
      </c>
      <c r="O115" s="72"/>
      <c r="P115" s="137">
        <f>IFERROR(INDEX('LTSS Rates'!$A$3:$J$126,MATCH(X115,'LTSS Rates'!$A$3:$A$126,0),MATCH(Y115,'LTSS Rates'!$A$3:$J$3,0)),0)</f>
        <v>0</v>
      </c>
      <c r="Q115" s="75">
        <f t="shared" si="15"/>
        <v>0</v>
      </c>
      <c r="R115" s="111"/>
      <c r="S115" s="117">
        <f t="shared" si="16"/>
        <v>0</v>
      </c>
      <c r="V115" s="60" t="str">
        <f t="shared" si="17"/>
        <v/>
      </c>
      <c r="X115" s="58" t="str">
        <f t="shared" si="18"/>
        <v/>
      </c>
      <c r="Y115" s="96" t="str">
        <f t="shared" si="19"/>
        <v xml:space="preserve">  Rate</v>
      </c>
    </row>
    <row r="116" spans="2:25" ht="14.45" customHeight="1" x14ac:dyDescent="0.25">
      <c r="B116" s="76">
        <v>105</v>
      </c>
      <c r="C116" s="156"/>
      <c r="D116" s="72"/>
      <c r="E116" s="72"/>
      <c r="F116" s="156"/>
      <c r="G116" s="80"/>
      <c r="H116" s="73"/>
      <c r="I116" s="74" t="str">
        <f>IFERROR(VLOOKUP(H116,Lists!B:C,2,FALSE),"")</f>
        <v/>
      </c>
      <c r="J116" s="72"/>
      <c r="K116" s="73"/>
      <c r="L116" s="72"/>
      <c r="M116" s="94" t="str">
        <f>IFERROR(INDEX(Sheet1!$B$2:$B$110,MATCH('Claims Summary'!V116,Sheet1!$A$2:$A$110,0)),"")</f>
        <v/>
      </c>
      <c r="N116" s="74" t="str">
        <f>IFERROR(VLOOKUP(X116,'LTSS Rates'!A:B,2,FALSE),"")</f>
        <v/>
      </c>
      <c r="O116" s="72"/>
      <c r="P116" s="137">
        <f>IFERROR(INDEX('LTSS Rates'!$A$3:$J$126,MATCH(X116,'LTSS Rates'!$A$3:$A$126,0),MATCH(Y116,'LTSS Rates'!$A$3:$J$3,0)),0)</f>
        <v>0</v>
      </c>
      <c r="Q116" s="75">
        <f t="shared" si="15"/>
        <v>0</v>
      </c>
      <c r="R116" s="111"/>
      <c r="S116" s="117">
        <f t="shared" si="16"/>
        <v>0</v>
      </c>
      <c r="V116" s="60" t="str">
        <f t="shared" si="17"/>
        <v/>
      </c>
      <c r="X116" s="58" t="str">
        <f t="shared" si="18"/>
        <v/>
      </c>
      <c r="Y116" s="96" t="str">
        <f t="shared" si="19"/>
        <v xml:space="preserve">  Rate</v>
      </c>
    </row>
    <row r="117" spans="2:25" ht="14.45" customHeight="1" x14ac:dyDescent="0.25">
      <c r="B117" s="76">
        <v>106</v>
      </c>
      <c r="C117" s="156"/>
      <c r="D117" s="72"/>
      <c r="E117" s="72"/>
      <c r="F117" s="156"/>
      <c r="G117" s="80"/>
      <c r="H117" s="73"/>
      <c r="I117" s="74" t="str">
        <f>IFERROR(VLOOKUP(H117,Lists!B:C,2,FALSE),"")</f>
        <v/>
      </c>
      <c r="J117" s="72"/>
      <c r="K117" s="73"/>
      <c r="L117" s="72"/>
      <c r="M117" s="94" t="str">
        <f>IFERROR(INDEX(Sheet1!$B$2:$B$110,MATCH('Claims Summary'!V117,Sheet1!$A$2:$A$110,0)),"")</f>
        <v/>
      </c>
      <c r="N117" s="74" t="str">
        <f>IFERROR(VLOOKUP(X117,'LTSS Rates'!A:B,2,FALSE),"")</f>
        <v/>
      </c>
      <c r="O117" s="72"/>
      <c r="P117" s="137">
        <f>IFERROR(INDEX('LTSS Rates'!$A$3:$J$126,MATCH(X117,'LTSS Rates'!$A$3:$A$126,0),MATCH(Y117,'LTSS Rates'!$A$3:$J$3,0)),0)</f>
        <v>0</v>
      </c>
      <c r="Q117" s="75">
        <f t="shared" si="15"/>
        <v>0</v>
      </c>
      <c r="R117" s="111"/>
      <c r="S117" s="117">
        <f t="shared" si="16"/>
        <v>0</v>
      </c>
      <c r="V117" s="60" t="str">
        <f t="shared" si="17"/>
        <v/>
      </c>
      <c r="X117" s="58" t="str">
        <f t="shared" si="18"/>
        <v/>
      </c>
      <c r="Y117" s="96" t="str">
        <f t="shared" si="19"/>
        <v xml:space="preserve">  Rate</v>
      </c>
    </row>
    <row r="118" spans="2:25" ht="14.45" customHeight="1" x14ac:dyDescent="0.25">
      <c r="B118" s="76">
        <v>107</v>
      </c>
      <c r="C118" s="156"/>
      <c r="D118" s="72"/>
      <c r="E118" s="72"/>
      <c r="F118" s="156"/>
      <c r="G118" s="80"/>
      <c r="H118" s="73"/>
      <c r="I118" s="74" t="str">
        <f>IFERROR(VLOOKUP(H118,Lists!B:C,2,FALSE),"")</f>
        <v/>
      </c>
      <c r="J118" s="72"/>
      <c r="K118" s="73"/>
      <c r="L118" s="72"/>
      <c r="M118" s="94" t="str">
        <f>IFERROR(INDEX(Sheet1!$B$2:$B$110,MATCH('Claims Summary'!V118,Sheet1!$A$2:$A$110,0)),"")</f>
        <v/>
      </c>
      <c r="N118" s="74" t="str">
        <f>IFERROR(VLOOKUP(X118,'LTSS Rates'!A:B,2,FALSE),"")</f>
        <v/>
      </c>
      <c r="O118" s="72"/>
      <c r="P118" s="137">
        <f>IFERROR(INDEX('LTSS Rates'!$A$3:$J$126,MATCH(X118,'LTSS Rates'!$A$3:$A$126,0),MATCH(Y118,'LTSS Rates'!$A$3:$J$3,0)),0)</f>
        <v>0</v>
      </c>
      <c r="Q118" s="75">
        <f t="shared" si="15"/>
        <v>0</v>
      </c>
      <c r="R118" s="111"/>
      <c r="S118" s="117">
        <f t="shared" si="16"/>
        <v>0</v>
      </c>
      <c r="V118" s="60" t="str">
        <f t="shared" si="17"/>
        <v/>
      </c>
      <c r="X118" s="58" t="str">
        <f t="shared" si="18"/>
        <v/>
      </c>
      <c r="Y118" s="96" t="str">
        <f t="shared" si="19"/>
        <v xml:space="preserve">  Rate</v>
      </c>
    </row>
    <row r="119" spans="2:25" ht="14.45" customHeight="1" x14ac:dyDescent="0.25">
      <c r="B119" s="71">
        <v>108</v>
      </c>
      <c r="C119" s="156"/>
      <c r="D119" s="72"/>
      <c r="E119" s="72"/>
      <c r="F119" s="156"/>
      <c r="G119" s="80"/>
      <c r="H119" s="73"/>
      <c r="I119" s="74" t="str">
        <f>IFERROR(VLOOKUP(H119,Lists!B:C,2,FALSE),"")</f>
        <v/>
      </c>
      <c r="J119" s="72"/>
      <c r="K119" s="73"/>
      <c r="L119" s="72"/>
      <c r="M119" s="94" t="str">
        <f>IFERROR(INDEX(Sheet1!$B$2:$B$110,MATCH('Claims Summary'!V119,Sheet1!$A$2:$A$110,0)),"")</f>
        <v/>
      </c>
      <c r="N119" s="74" t="str">
        <f>IFERROR(VLOOKUP(X119,'LTSS Rates'!A:B,2,FALSE),"")</f>
        <v/>
      </c>
      <c r="O119" s="72"/>
      <c r="P119" s="137">
        <f>IFERROR(INDEX('LTSS Rates'!$A$3:$J$126,MATCH(X119,'LTSS Rates'!$A$3:$A$126,0),MATCH(Y119,'LTSS Rates'!$A$3:$J$3,0)),0)</f>
        <v>0</v>
      </c>
      <c r="Q119" s="75">
        <f t="shared" si="15"/>
        <v>0</v>
      </c>
      <c r="R119" s="111"/>
      <c r="S119" s="117">
        <f t="shared" si="16"/>
        <v>0</v>
      </c>
      <c r="V119" s="60" t="str">
        <f t="shared" si="17"/>
        <v/>
      </c>
      <c r="X119" s="58" t="str">
        <f t="shared" si="18"/>
        <v/>
      </c>
      <c r="Y119" s="96" t="str">
        <f t="shared" si="19"/>
        <v xml:space="preserve">  Rate</v>
      </c>
    </row>
    <row r="120" spans="2:25" ht="14.45" customHeight="1" x14ac:dyDescent="0.25">
      <c r="B120" s="76">
        <v>109</v>
      </c>
      <c r="C120" s="156"/>
      <c r="D120" s="72"/>
      <c r="E120" s="72"/>
      <c r="F120" s="156"/>
      <c r="G120" s="80"/>
      <c r="H120" s="73"/>
      <c r="I120" s="74" t="str">
        <f>IFERROR(VLOOKUP(H120,Lists!B:C,2,FALSE),"")</f>
        <v/>
      </c>
      <c r="J120" s="72"/>
      <c r="K120" s="73"/>
      <c r="L120" s="72"/>
      <c r="M120" s="94" t="str">
        <f>IFERROR(INDEX(Sheet1!$B$2:$B$110,MATCH('Claims Summary'!V120,Sheet1!$A$2:$A$110,0)),"")</f>
        <v/>
      </c>
      <c r="N120" s="74" t="str">
        <f>IFERROR(VLOOKUP(X120,'LTSS Rates'!A:B,2,FALSE),"")</f>
        <v/>
      </c>
      <c r="O120" s="72"/>
      <c r="P120" s="137">
        <f>IFERROR(INDEX('LTSS Rates'!$A$3:$J$126,MATCH(X120,'LTSS Rates'!$A$3:$A$126,0),MATCH(Y120,'LTSS Rates'!$A$3:$J$3,0)),0)</f>
        <v>0</v>
      </c>
      <c r="Q120" s="75">
        <f t="shared" si="15"/>
        <v>0</v>
      </c>
      <c r="R120" s="111"/>
      <c r="S120" s="117">
        <f t="shared" si="16"/>
        <v>0</v>
      </c>
      <c r="V120" s="60" t="str">
        <f t="shared" si="17"/>
        <v/>
      </c>
      <c r="X120" s="58" t="str">
        <f t="shared" si="18"/>
        <v/>
      </c>
      <c r="Y120" s="96" t="str">
        <f t="shared" si="19"/>
        <v xml:space="preserve">  Rate</v>
      </c>
    </row>
    <row r="121" spans="2:25" ht="14.45" customHeight="1" x14ac:dyDescent="0.25">
      <c r="B121" s="76">
        <v>110</v>
      </c>
      <c r="C121" s="156"/>
      <c r="D121" s="72"/>
      <c r="E121" s="72"/>
      <c r="F121" s="156"/>
      <c r="G121" s="80"/>
      <c r="H121" s="73"/>
      <c r="I121" s="74" t="str">
        <f>IFERROR(VLOOKUP(H121,Lists!B:C,2,FALSE),"")</f>
        <v/>
      </c>
      <c r="J121" s="72"/>
      <c r="K121" s="73"/>
      <c r="L121" s="72"/>
      <c r="M121" s="94" t="str">
        <f>IFERROR(INDEX(Sheet1!$B$2:$B$110,MATCH('Claims Summary'!V121,Sheet1!$A$2:$A$110,0)),"")</f>
        <v/>
      </c>
      <c r="N121" s="74" t="str">
        <f>IFERROR(VLOOKUP(X121,'LTSS Rates'!A:B,2,FALSE),"")</f>
        <v/>
      </c>
      <c r="O121" s="72"/>
      <c r="P121" s="137">
        <f>IFERROR(INDEX('LTSS Rates'!$A$3:$J$126,MATCH(X121,'LTSS Rates'!$A$3:$A$126,0),MATCH(Y121,'LTSS Rates'!$A$3:$J$3,0)),0)</f>
        <v>0</v>
      </c>
      <c r="Q121" s="75">
        <f t="shared" si="15"/>
        <v>0</v>
      </c>
      <c r="R121" s="111"/>
      <c r="S121" s="117">
        <f t="shared" si="16"/>
        <v>0</v>
      </c>
      <c r="V121" s="60" t="str">
        <f t="shared" si="17"/>
        <v/>
      </c>
      <c r="X121" s="58" t="str">
        <f t="shared" si="18"/>
        <v/>
      </c>
      <c r="Y121" s="96" t="str">
        <f t="shared" si="19"/>
        <v xml:space="preserve">  Rate</v>
      </c>
    </row>
    <row r="122" spans="2:25" ht="14.45" customHeight="1" x14ac:dyDescent="0.25">
      <c r="B122" s="76">
        <v>111</v>
      </c>
      <c r="C122" s="156"/>
      <c r="D122" s="72"/>
      <c r="E122" s="72"/>
      <c r="F122" s="156"/>
      <c r="G122" s="80"/>
      <c r="H122" s="73"/>
      <c r="I122" s="74" t="str">
        <f>IFERROR(VLOOKUP(H122,Lists!B:C,2,FALSE),"")</f>
        <v/>
      </c>
      <c r="J122" s="72"/>
      <c r="K122" s="73"/>
      <c r="L122" s="72"/>
      <c r="M122" s="94" t="str">
        <f>IFERROR(INDEX(Sheet1!$B$2:$B$110,MATCH('Claims Summary'!V122,Sheet1!$A$2:$A$110,0)),"")</f>
        <v/>
      </c>
      <c r="N122" s="74" t="str">
        <f>IFERROR(VLOOKUP(X122,'LTSS Rates'!A:B,2,FALSE),"")</f>
        <v/>
      </c>
      <c r="O122" s="72"/>
      <c r="P122" s="137">
        <f>IFERROR(INDEX('LTSS Rates'!$A$3:$J$126,MATCH(X122,'LTSS Rates'!$A$3:$A$126,0),MATCH(Y122,'LTSS Rates'!$A$3:$J$3,0)),0)</f>
        <v>0</v>
      </c>
      <c r="Q122" s="75">
        <f t="shared" si="15"/>
        <v>0</v>
      </c>
      <c r="R122" s="111"/>
      <c r="S122" s="117">
        <f t="shared" si="16"/>
        <v>0</v>
      </c>
      <c r="V122" s="60" t="str">
        <f t="shared" si="17"/>
        <v/>
      </c>
      <c r="X122" s="58" t="str">
        <f t="shared" si="18"/>
        <v/>
      </c>
      <c r="Y122" s="96" t="str">
        <f t="shared" si="19"/>
        <v xml:space="preserve">  Rate</v>
      </c>
    </row>
    <row r="123" spans="2:25" ht="14.45" customHeight="1" x14ac:dyDescent="0.25">
      <c r="B123" s="71">
        <v>112</v>
      </c>
      <c r="C123" s="156"/>
      <c r="D123" s="72"/>
      <c r="E123" s="72"/>
      <c r="F123" s="156"/>
      <c r="G123" s="80"/>
      <c r="H123" s="73"/>
      <c r="I123" s="74" t="str">
        <f>IFERROR(VLOOKUP(H123,Lists!B:C,2,FALSE),"")</f>
        <v/>
      </c>
      <c r="J123" s="72"/>
      <c r="K123" s="73"/>
      <c r="L123" s="72"/>
      <c r="M123" s="94" t="str">
        <f>IFERROR(INDEX(Sheet1!$B$2:$B$110,MATCH('Claims Summary'!V123,Sheet1!$A$2:$A$110,0)),"")</f>
        <v/>
      </c>
      <c r="N123" s="74" t="str">
        <f>IFERROR(VLOOKUP(X123,'LTSS Rates'!A:B,2,FALSE),"")</f>
        <v/>
      </c>
      <c r="O123" s="72"/>
      <c r="P123" s="137">
        <f>IFERROR(INDEX('LTSS Rates'!$A$3:$J$126,MATCH(X123,'LTSS Rates'!$A$3:$A$126,0),MATCH(Y123,'LTSS Rates'!$A$3:$J$3,0)),0)</f>
        <v>0</v>
      </c>
      <c r="Q123" s="75">
        <f t="shared" si="15"/>
        <v>0</v>
      </c>
      <c r="R123" s="111"/>
      <c r="S123" s="117">
        <f t="shared" si="16"/>
        <v>0</v>
      </c>
      <c r="V123" s="60" t="str">
        <f t="shared" si="17"/>
        <v/>
      </c>
      <c r="X123" s="58" t="str">
        <f t="shared" si="18"/>
        <v/>
      </c>
      <c r="Y123" s="96" t="str">
        <f t="shared" si="19"/>
        <v xml:space="preserve">  Rate</v>
      </c>
    </row>
    <row r="124" spans="2:25" ht="14.45" customHeight="1" x14ac:dyDescent="0.25">
      <c r="B124" s="76">
        <v>113</v>
      </c>
      <c r="C124" s="156"/>
      <c r="D124" s="72"/>
      <c r="E124" s="72"/>
      <c r="F124" s="156"/>
      <c r="G124" s="80"/>
      <c r="H124" s="73"/>
      <c r="I124" s="74" t="str">
        <f>IFERROR(VLOOKUP(H124,Lists!B:C,2,FALSE),"")</f>
        <v/>
      </c>
      <c r="J124" s="72"/>
      <c r="K124" s="73"/>
      <c r="L124" s="72"/>
      <c r="M124" s="94" t="str">
        <f>IFERROR(INDEX(Sheet1!$B$2:$B$110,MATCH('Claims Summary'!V124,Sheet1!$A$2:$A$110,0)),"")</f>
        <v/>
      </c>
      <c r="N124" s="74" t="str">
        <f>IFERROR(VLOOKUP(X124,'LTSS Rates'!A:B,2,FALSE),"")</f>
        <v/>
      </c>
      <c r="O124" s="72"/>
      <c r="P124" s="137">
        <f>IFERROR(INDEX('LTSS Rates'!$A$3:$J$126,MATCH(X124,'LTSS Rates'!$A$3:$A$126,0),MATCH(Y124,'LTSS Rates'!$A$3:$J$3,0)),0)</f>
        <v>0</v>
      </c>
      <c r="Q124" s="75">
        <f t="shared" si="15"/>
        <v>0</v>
      </c>
      <c r="R124" s="111"/>
      <c r="S124" s="117">
        <f t="shared" si="16"/>
        <v>0</v>
      </c>
      <c r="V124" s="60" t="str">
        <f t="shared" si="17"/>
        <v/>
      </c>
      <c r="X124" s="58" t="str">
        <f t="shared" si="18"/>
        <v/>
      </c>
      <c r="Y124" s="96" t="str">
        <f t="shared" si="19"/>
        <v xml:space="preserve">  Rate</v>
      </c>
    </row>
    <row r="125" spans="2:25" ht="14.45" customHeight="1" x14ac:dyDescent="0.25">
      <c r="B125" s="76">
        <v>114</v>
      </c>
      <c r="C125" s="156"/>
      <c r="D125" s="72"/>
      <c r="E125" s="72"/>
      <c r="F125" s="156"/>
      <c r="G125" s="80"/>
      <c r="H125" s="73"/>
      <c r="I125" s="74" t="str">
        <f>IFERROR(VLOOKUP(H125,Lists!B:C,2,FALSE),"")</f>
        <v/>
      </c>
      <c r="J125" s="72"/>
      <c r="K125" s="73"/>
      <c r="L125" s="72"/>
      <c r="M125" s="94" t="str">
        <f>IFERROR(INDEX(Sheet1!$B$2:$B$110,MATCH('Claims Summary'!V125,Sheet1!$A$2:$A$110,0)),"")</f>
        <v/>
      </c>
      <c r="N125" s="74" t="str">
        <f>IFERROR(VLOOKUP(X125,'LTSS Rates'!A:B,2,FALSE),"")</f>
        <v/>
      </c>
      <c r="O125" s="72"/>
      <c r="P125" s="137">
        <f>IFERROR(INDEX('LTSS Rates'!$A$3:$J$126,MATCH(X125,'LTSS Rates'!$A$3:$A$126,0),MATCH(Y125,'LTSS Rates'!$A$3:$J$3,0)),0)</f>
        <v>0</v>
      </c>
      <c r="Q125" s="75">
        <f t="shared" si="15"/>
        <v>0</v>
      </c>
      <c r="R125" s="111"/>
      <c r="S125" s="117">
        <f t="shared" si="16"/>
        <v>0</v>
      </c>
      <c r="V125" s="60" t="str">
        <f t="shared" si="17"/>
        <v/>
      </c>
      <c r="X125" s="58" t="str">
        <f t="shared" si="18"/>
        <v/>
      </c>
      <c r="Y125" s="96" t="str">
        <f t="shared" si="19"/>
        <v xml:space="preserve">  Rate</v>
      </c>
    </row>
    <row r="126" spans="2:25" ht="14.45" customHeight="1" x14ac:dyDescent="0.25">
      <c r="B126" s="76">
        <v>115</v>
      </c>
      <c r="C126" s="156"/>
      <c r="D126" s="72"/>
      <c r="E126" s="72"/>
      <c r="F126" s="156"/>
      <c r="G126" s="80"/>
      <c r="H126" s="73"/>
      <c r="I126" s="74" t="str">
        <f>IFERROR(VLOOKUP(H126,Lists!B:C,2,FALSE),"")</f>
        <v/>
      </c>
      <c r="J126" s="72"/>
      <c r="K126" s="73"/>
      <c r="L126" s="72"/>
      <c r="M126" s="94" t="str">
        <f>IFERROR(INDEX(Sheet1!$B$2:$B$110,MATCH('Claims Summary'!V126,Sheet1!$A$2:$A$110,0)),"")</f>
        <v/>
      </c>
      <c r="N126" s="74" t="str">
        <f>IFERROR(VLOOKUP(X126,'LTSS Rates'!A:B,2,FALSE),"")</f>
        <v/>
      </c>
      <c r="O126" s="72"/>
      <c r="P126" s="137">
        <f>IFERROR(INDEX('LTSS Rates'!$A$3:$J$126,MATCH(X126,'LTSS Rates'!$A$3:$A$126,0),MATCH(Y126,'LTSS Rates'!$A$3:$J$3,0)),0)</f>
        <v>0</v>
      </c>
      <c r="Q126" s="75">
        <f t="shared" si="15"/>
        <v>0</v>
      </c>
      <c r="R126" s="111"/>
      <c r="S126" s="117">
        <f t="shared" si="16"/>
        <v>0</v>
      </c>
      <c r="V126" s="60" t="str">
        <f t="shared" si="17"/>
        <v/>
      </c>
      <c r="X126" s="58" t="str">
        <f t="shared" si="18"/>
        <v/>
      </c>
      <c r="Y126" s="96" t="str">
        <f t="shared" si="19"/>
        <v xml:space="preserve">  Rate</v>
      </c>
    </row>
    <row r="127" spans="2:25" ht="14.45" customHeight="1" x14ac:dyDescent="0.25">
      <c r="B127" s="71">
        <v>116</v>
      </c>
      <c r="C127" s="156"/>
      <c r="D127" s="72"/>
      <c r="E127" s="72"/>
      <c r="F127" s="156"/>
      <c r="G127" s="80"/>
      <c r="H127" s="73"/>
      <c r="I127" s="74" t="str">
        <f>IFERROR(VLOOKUP(H127,Lists!B:C,2,FALSE),"")</f>
        <v/>
      </c>
      <c r="J127" s="72"/>
      <c r="K127" s="73"/>
      <c r="L127" s="72"/>
      <c r="M127" s="94" t="str">
        <f>IFERROR(INDEX(Sheet1!$B$2:$B$110,MATCH('Claims Summary'!V127,Sheet1!$A$2:$A$110,0)),"")</f>
        <v/>
      </c>
      <c r="N127" s="74" t="str">
        <f>IFERROR(VLOOKUP(X127,'LTSS Rates'!A:B,2,FALSE),"")</f>
        <v/>
      </c>
      <c r="O127" s="72"/>
      <c r="P127" s="137">
        <f>IFERROR(INDEX('LTSS Rates'!$A$3:$J$126,MATCH(X127,'LTSS Rates'!$A$3:$A$126,0),MATCH(Y127,'LTSS Rates'!$A$3:$J$3,0)),0)</f>
        <v>0</v>
      </c>
      <c r="Q127" s="75">
        <f t="shared" si="15"/>
        <v>0</v>
      </c>
      <c r="R127" s="111"/>
      <c r="S127" s="117">
        <f t="shared" si="16"/>
        <v>0</v>
      </c>
      <c r="V127" s="60" t="str">
        <f t="shared" si="17"/>
        <v/>
      </c>
      <c r="X127" s="58" t="str">
        <f t="shared" si="18"/>
        <v/>
      </c>
      <c r="Y127" s="96" t="str">
        <f t="shared" si="19"/>
        <v xml:space="preserve">  Rate</v>
      </c>
    </row>
    <row r="128" spans="2:25" ht="14.45" customHeight="1" x14ac:dyDescent="0.25">
      <c r="B128" s="76">
        <v>117</v>
      </c>
      <c r="C128" s="156"/>
      <c r="D128" s="72"/>
      <c r="E128" s="72"/>
      <c r="F128" s="156"/>
      <c r="G128" s="80"/>
      <c r="H128" s="73"/>
      <c r="I128" s="74" t="str">
        <f>IFERROR(VLOOKUP(H128,Lists!B:C,2,FALSE),"")</f>
        <v/>
      </c>
      <c r="J128" s="72"/>
      <c r="K128" s="73"/>
      <c r="L128" s="72"/>
      <c r="M128" s="94" t="str">
        <f>IFERROR(INDEX(Sheet1!$B$2:$B$110,MATCH('Claims Summary'!V128,Sheet1!$A$2:$A$110,0)),"")</f>
        <v/>
      </c>
      <c r="N128" s="74" t="str">
        <f>IFERROR(VLOOKUP(X128,'LTSS Rates'!A:B,2,FALSE),"")</f>
        <v/>
      </c>
      <c r="O128" s="72"/>
      <c r="P128" s="137">
        <f>IFERROR(INDEX('LTSS Rates'!$A$3:$J$126,MATCH(X128,'LTSS Rates'!$A$3:$A$126,0),MATCH(Y128,'LTSS Rates'!$A$3:$J$3,0)),0)</f>
        <v>0</v>
      </c>
      <c r="Q128" s="75">
        <f t="shared" si="15"/>
        <v>0</v>
      </c>
      <c r="R128" s="111"/>
      <c r="S128" s="117">
        <f t="shared" si="16"/>
        <v>0</v>
      </c>
      <c r="V128" s="60" t="str">
        <f t="shared" si="17"/>
        <v/>
      </c>
      <c r="X128" s="58" t="str">
        <f t="shared" si="18"/>
        <v/>
      </c>
      <c r="Y128" s="96" t="str">
        <f t="shared" si="19"/>
        <v xml:space="preserve">  Rate</v>
      </c>
    </row>
    <row r="129" spans="2:25" ht="14.45" customHeight="1" x14ac:dyDescent="0.25">
      <c r="B129" s="76">
        <v>118</v>
      </c>
      <c r="C129" s="156"/>
      <c r="D129" s="72"/>
      <c r="E129" s="72"/>
      <c r="F129" s="156"/>
      <c r="G129" s="80"/>
      <c r="H129" s="73"/>
      <c r="I129" s="74" t="str">
        <f>IFERROR(VLOOKUP(H129,Lists!B:C,2,FALSE),"")</f>
        <v/>
      </c>
      <c r="J129" s="72"/>
      <c r="K129" s="73"/>
      <c r="L129" s="72"/>
      <c r="M129" s="94" t="str">
        <f>IFERROR(INDEX(Sheet1!$B$2:$B$110,MATCH('Claims Summary'!V129,Sheet1!$A$2:$A$110,0)),"")</f>
        <v/>
      </c>
      <c r="N129" s="74" t="str">
        <f>IFERROR(VLOOKUP(X129,'LTSS Rates'!A:B,2,FALSE),"")</f>
        <v/>
      </c>
      <c r="O129" s="72"/>
      <c r="P129" s="137">
        <f>IFERROR(INDEX('LTSS Rates'!$A$3:$J$126,MATCH(X129,'LTSS Rates'!$A$3:$A$126,0),MATCH(Y129,'LTSS Rates'!$A$3:$J$3,0)),0)</f>
        <v>0</v>
      </c>
      <c r="Q129" s="75">
        <f t="shared" si="15"/>
        <v>0</v>
      </c>
      <c r="R129" s="111"/>
      <c r="S129" s="117">
        <f t="shared" si="16"/>
        <v>0</v>
      </c>
      <c r="V129" s="60" t="str">
        <f t="shared" si="17"/>
        <v/>
      </c>
      <c r="X129" s="58" t="str">
        <f t="shared" si="18"/>
        <v/>
      </c>
      <c r="Y129" s="96" t="str">
        <f t="shared" si="19"/>
        <v xml:space="preserve">  Rate</v>
      </c>
    </row>
    <row r="130" spans="2:25" ht="14.45" customHeight="1" x14ac:dyDescent="0.25">
      <c r="B130" s="76">
        <v>119</v>
      </c>
      <c r="C130" s="156"/>
      <c r="D130" s="72"/>
      <c r="E130" s="72"/>
      <c r="F130" s="156"/>
      <c r="G130" s="80"/>
      <c r="H130" s="73"/>
      <c r="I130" s="74" t="str">
        <f>IFERROR(VLOOKUP(H130,Lists!B:C,2,FALSE),"")</f>
        <v/>
      </c>
      <c r="J130" s="72"/>
      <c r="K130" s="73"/>
      <c r="L130" s="72"/>
      <c r="M130" s="94" t="str">
        <f>IFERROR(INDEX(Sheet1!$B$2:$B$110,MATCH('Claims Summary'!V130,Sheet1!$A$2:$A$110,0)),"")</f>
        <v/>
      </c>
      <c r="N130" s="74" t="str">
        <f>IFERROR(VLOOKUP(X130,'LTSS Rates'!A:B,2,FALSE),"")</f>
        <v/>
      </c>
      <c r="O130" s="72"/>
      <c r="P130" s="137">
        <f>IFERROR(INDEX('LTSS Rates'!$A$3:$J$126,MATCH(X130,'LTSS Rates'!$A$3:$A$126,0),MATCH(Y130,'LTSS Rates'!$A$3:$J$3,0)),0)</f>
        <v>0</v>
      </c>
      <c r="Q130" s="75">
        <f t="shared" si="15"/>
        <v>0</v>
      </c>
      <c r="R130" s="111"/>
      <c r="S130" s="117">
        <f t="shared" si="16"/>
        <v>0</v>
      </c>
      <c r="V130" s="60" t="str">
        <f t="shared" si="17"/>
        <v/>
      </c>
      <c r="X130" s="58" t="str">
        <f t="shared" si="18"/>
        <v/>
      </c>
      <c r="Y130" s="96" t="str">
        <f t="shared" si="19"/>
        <v xml:space="preserve">  Rate</v>
      </c>
    </row>
    <row r="131" spans="2:25" ht="14.45" customHeight="1" x14ac:dyDescent="0.25">
      <c r="B131" s="71">
        <v>120</v>
      </c>
      <c r="C131" s="156"/>
      <c r="D131" s="72"/>
      <c r="E131" s="72"/>
      <c r="F131" s="156"/>
      <c r="G131" s="80"/>
      <c r="H131" s="73"/>
      <c r="I131" s="74" t="str">
        <f>IFERROR(VLOOKUP(H131,Lists!B:C,2,FALSE),"")</f>
        <v/>
      </c>
      <c r="J131" s="72"/>
      <c r="K131" s="73"/>
      <c r="L131" s="72"/>
      <c r="M131" s="94" t="str">
        <f>IFERROR(INDEX(Sheet1!$B$2:$B$110,MATCH('Claims Summary'!V131,Sheet1!$A$2:$A$110,0)),"")</f>
        <v/>
      </c>
      <c r="N131" s="74" t="str">
        <f>IFERROR(VLOOKUP(X131,'LTSS Rates'!A:B,2,FALSE),"")</f>
        <v/>
      </c>
      <c r="O131" s="72"/>
      <c r="P131" s="137">
        <f>IFERROR(INDEX('LTSS Rates'!$A$3:$J$126,MATCH(X131,'LTSS Rates'!$A$3:$A$126,0),MATCH(Y131,'LTSS Rates'!$A$3:$J$3,0)),0)</f>
        <v>0</v>
      </c>
      <c r="Q131" s="75">
        <f t="shared" si="15"/>
        <v>0</v>
      </c>
      <c r="R131" s="111"/>
      <c r="S131" s="117">
        <f t="shared" si="16"/>
        <v>0</v>
      </c>
      <c r="V131" s="60" t="str">
        <f t="shared" si="17"/>
        <v/>
      </c>
      <c r="X131" s="58" t="str">
        <f t="shared" si="18"/>
        <v/>
      </c>
      <c r="Y131" s="96" t="str">
        <f t="shared" si="19"/>
        <v xml:space="preserve">  Rate</v>
      </c>
    </row>
    <row r="132" spans="2:25" ht="14.45" customHeight="1" x14ac:dyDescent="0.25">
      <c r="B132" s="76">
        <v>121</v>
      </c>
      <c r="C132" s="156"/>
      <c r="D132" s="72"/>
      <c r="E132" s="72"/>
      <c r="F132" s="156"/>
      <c r="G132" s="80"/>
      <c r="H132" s="73"/>
      <c r="I132" s="74" t="str">
        <f>IFERROR(VLOOKUP(H132,Lists!B:C,2,FALSE),"")</f>
        <v/>
      </c>
      <c r="J132" s="72"/>
      <c r="K132" s="73"/>
      <c r="L132" s="72"/>
      <c r="M132" s="94" t="str">
        <f>IFERROR(INDEX(Sheet1!$B$2:$B$110,MATCH('Claims Summary'!V132,Sheet1!$A$2:$A$110,0)),"")</f>
        <v/>
      </c>
      <c r="N132" s="74" t="str">
        <f>IFERROR(VLOOKUP(X132,'LTSS Rates'!A:B,2,FALSE),"")</f>
        <v/>
      </c>
      <c r="O132" s="72"/>
      <c r="P132" s="137">
        <f>IFERROR(INDEX('LTSS Rates'!$A$3:$J$126,MATCH(X132,'LTSS Rates'!$A$3:$A$126,0),MATCH(Y132,'LTSS Rates'!$A$3:$J$3,0)),0)</f>
        <v>0</v>
      </c>
      <c r="Q132" s="75">
        <f t="shared" si="15"/>
        <v>0</v>
      </c>
      <c r="R132" s="111"/>
      <c r="S132" s="117">
        <f t="shared" si="16"/>
        <v>0</v>
      </c>
      <c r="V132" s="60" t="str">
        <f t="shared" si="17"/>
        <v/>
      </c>
      <c r="X132" s="58" t="str">
        <f t="shared" si="18"/>
        <v/>
      </c>
      <c r="Y132" s="96" t="str">
        <f t="shared" si="19"/>
        <v xml:space="preserve">  Rate</v>
      </c>
    </row>
    <row r="133" spans="2:25" ht="14.45" customHeight="1" x14ac:dyDescent="0.25">
      <c r="B133" s="76">
        <v>122</v>
      </c>
      <c r="C133" s="156"/>
      <c r="D133" s="72"/>
      <c r="E133" s="72"/>
      <c r="F133" s="156"/>
      <c r="G133" s="80"/>
      <c r="H133" s="73"/>
      <c r="I133" s="74" t="str">
        <f>IFERROR(VLOOKUP(H133,Lists!B:C,2,FALSE),"")</f>
        <v/>
      </c>
      <c r="J133" s="72"/>
      <c r="K133" s="73"/>
      <c r="L133" s="72"/>
      <c r="M133" s="94" t="str">
        <f>IFERROR(INDEX(Sheet1!$B$2:$B$110,MATCH('Claims Summary'!V133,Sheet1!$A$2:$A$110,0)),"")</f>
        <v/>
      </c>
      <c r="N133" s="74" t="str">
        <f>IFERROR(VLOOKUP(X133,'LTSS Rates'!A:B,2,FALSE),"")</f>
        <v/>
      </c>
      <c r="O133" s="72"/>
      <c r="P133" s="137">
        <f>IFERROR(INDEX('LTSS Rates'!$A$3:$J$126,MATCH(X133,'LTSS Rates'!$A$3:$A$126,0),MATCH(Y133,'LTSS Rates'!$A$3:$J$3,0)),0)</f>
        <v>0</v>
      </c>
      <c r="Q133" s="75">
        <f t="shared" si="15"/>
        <v>0</v>
      </c>
      <c r="R133" s="111"/>
      <c r="S133" s="117">
        <f t="shared" si="16"/>
        <v>0</v>
      </c>
      <c r="V133" s="60" t="str">
        <f t="shared" si="17"/>
        <v/>
      </c>
      <c r="X133" s="58" t="str">
        <f t="shared" si="18"/>
        <v/>
      </c>
      <c r="Y133" s="96" t="str">
        <f t="shared" si="19"/>
        <v xml:space="preserve">  Rate</v>
      </c>
    </row>
    <row r="134" spans="2:25" ht="14.45" customHeight="1" x14ac:dyDescent="0.25">
      <c r="B134" s="76">
        <v>123</v>
      </c>
      <c r="C134" s="156"/>
      <c r="D134" s="72"/>
      <c r="E134" s="72"/>
      <c r="F134" s="156"/>
      <c r="G134" s="80"/>
      <c r="H134" s="73"/>
      <c r="I134" s="74" t="str">
        <f>IFERROR(VLOOKUP(H134,Lists!B:C,2,FALSE),"")</f>
        <v/>
      </c>
      <c r="J134" s="72"/>
      <c r="K134" s="73"/>
      <c r="L134" s="72"/>
      <c r="M134" s="94" t="str">
        <f>IFERROR(INDEX(Sheet1!$B$2:$B$110,MATCH('Claims Summary'!V134,Sheet1!$A$2:$A$110,0)),"")</f>
        <v/>
      </c>
      <c r="N134" s="74" t="str">
        <f>IFERROR(VLOOKUP(X134,'LTSS Rates'!A:B,2,FALSE),"")</f>
        <v/>
      </c>
      <c r="O134" s="72"/>
      <c r="P134" s="137">
        <f>IFERROR(INDEX('LTSS Rates'!$A$3:$J$126,MATCH(X134,'LTSS Rates'!$A$3:$A$126,0),MATCH(Y134,'LTSS Rates'!$A$3:$J$3,0)),0)</f>
        <v>0</v>
      </c>
      <c r="Q134" s="75">
        <f t="shared" si="15"/>
        <v>0</v>
      </c>
      <c r="R134" s="111"/>
      <c r="S134" s="117">
        <f t="shared" si="16"/>
        <v>0</v>
      </c>
      <c r="V134" s="60" t="str">
        <f t="shared" si="17"/>
        <v/>
      </c>
      <c r="X134" s="58" t="str">
        <f t="shared" si="18"/>
        <v/>
      </c>
      <c r="Y134" s="96" t="str">
        <f t="shared" si="19"/>
        <v xml:space="preserve">  Rate</v>
      </c>
    </row>
    <row r="135" spans="2:25" ht="14.45" customHeight="1" x14ac:dyDescent="0.25">
      <c r="B135" s="71">
        <v>124</v>
      </c>
      <c r="C135" s="156"/>
      <c r="D135" s="72"/>
      <c r="E135" s="72"/>
      <c r="F135" s="156"/>
      <c r="G135" s="80"/>
      <c r="H135" s="73"/>
      <c r="I135" s="74" t="str">
        <f>IFERROR(VLOOKUP(H135,Lists!B:C,2,FALSE),"")</f>
        <v/>
      </c>
      <c r="J135" s="72"/>
      <c r="K135" s="73"/>
      <c r="L135" s="72"/>
      <c r="M135" s="94" t="str">
        <f>IFERROR(INDEX(Sheet1!$B$2:$B$110,MATCH('Claims Summary'!V135,Sheet1!$A$2:$A$110,0)),"")</f>
        <v/>
      </c>
      <c r="N135" s="74" t="str">
        <f>IFERROR(VLOOKUP(X135,'LTSS Rates'!A:B,2,FALSE),"")</f>
        <v/>
      </c>
      <c r="O135" s="72"/>
      <c r="P135" s="137">
        <f>IFERROR(INDEX('LTSS Rates'!$A$3:$J$126,MATCH(X135,'LTSS Rates'!$A$3:$A$126,0),MATCH(Y135,'LTSS Rates'!$A$3:$J$3,0)),0)</f>
        <v>0</v>
      </c>
      <c r="Q135" s="75">
        <f t="shared" si="15"/>
        <v>0</v>
      </c>
      <c r="R135" s="111"/>
      <c r="S135" s="117">
        <f t="shared" si="16"/>
        <v>0</v>
      </c>
      <c r="V135" s="60" t="str">
        <f t="shared" si="17"/>
        <v/>
      </c>
      <c r="X135" s="58" t="str">
        <f t="shared" si="18"/>
        <v/>
      </c>
      <c r="Y135" s="96" t="str">
        <f t="shared" si="19"/>
        <v xml:space="preserve">  Rate</v>
      </c>
    </row>
    <row r="136" spans="2:25" ht="14.45" customHeight="1" x14ac:dyDescent="0.25">
      <c r="B136" s="76">
        <v>125</v>
      </c>
      <c r="C136" s="156"/>
      <c r="D136" s="72"/>
      <c r="E136" s="72"/>
      <c r="F136" s="156"/>
      <c r="G136" s="80"/>
      <c r="H136" s="73"/>
      <c r="I136" s="74" t="str">
        <f>IFERROR(VLOOKUP(H136,Lists!B:C,2,FALSE),"")</f>
        <v/>
      </c>
      <c r="J136" s="72"/>
      <c r="K136" s="73"/>
      <c r="L136" s="72"/>
      <c r="M136" s="94" t="str">
        <f>IFERROR(INDEX(Sheet1!$B$2:$B$110,MATCH('Claims Summary'!V136,Sheet1!$A$2:$A$110,0)),"")</f>
        <v/>
      </c>
      <c r="N136" s="74" t="str">
        <f>IFERROR(VLOOKUP(X136,'LTSS Rates'!A:B,2,FALSE),"")</f>
        <v/>
      </c>
      <c r="O136" s="72"/>
      <c r="P136" s="137">
        <f>IFERROR(INDEX('LTSS Rates'!$A$3:$J$126,MATCH(X136,'LTSS Rates'!$A$3:$A$126,0),MATCH(Y136,'LTSS Rates'!$A$3:$J$3,0)),0)</f>
        <v>0</v>
      </c>
      <c r="Q136" s="75">
        <f t="shared" si="15"/>
        <v>0</v>
      </c>
      <c r="R136" s="111"/>
      <c r="S136" s="117">
        <f t="shared" si="16"/>
        <v>0</v>
      </c>
      <c r="V136" s="60" t="str">
        <f t="shared" si="17"/>
        <v/>
      </c>
      <c r="X136" s="58" t="str">
        <f t="shared" si="18"/>
        <v/>
      </c>
      <c r="Y136" s="96" t="str">
        <f t="shared" si="19"/>
        <v xml:space="preserve">  Rate</v>
      </c>
    </row>
    <row r="137" spans="2:25" ht="14.45" customHeight="1" x14ac:dyDescent="0.25">
      <c r="B137" s="76">
        <v>126</v>
      </c>
      <c r="C137" s="156"/>
      <c r="D137" s="72"/>
      <c r="E137" s="72"/>
      <c r="F137" s="156"/>
      <c r="G137" s="80"/>
      <c r="H137" s="73"/>
      <c r="I137" s="74" t="str">
        <f>IFERROR(VLOOKUP(H137,Lists!B:C,2,FALSE),"")</f>
        <v/>
      </c>
      <c r="J137" s="72"/>
      <c r="K137" s="73"/>
      <c r="L137" s="72"/>
      <c r="M137" s="94" t="str">
        <f>IFERROR(INDEX(Sheet1!$B$2:$B$110,MATCH('Claims Summary'!V137,Sheet1!$A$2:$A$110,0)),"")</f>
        <v/>
      </c>
      <c r="N137" s="74" t="str">
        <f>IFERROR(VLOOKUP(X137,'LTSS Rates'!A:B,2,FALSE),"")</f>
        <v/>
      </c>
      <c r="O137" s="72"/>
      <c r="P137" s="137">
        <f>IFERROR(INDEX('LTSS Rates'!$A$3:$J$126,MATCH(X137,'LTSS Rates'!$A$3:$A$126,0),MATCH(Y137,'LTSS Rates'!$A$3:$J$3,0)),0)</f>
        <v>0</v>
      </c>
      <c r="Q137" s="75">
        <f t="shared" si="15"/>
        <v>0</v>
      </c>
      <c r="R137" s="111"/>
      <c r="S137" s="117">
        <f t="shared" si="16"/>
        <v>0</v>
      </c>
      <c r="V137" s="60" t="str">
        <f t="shared" si="17"/>
        <v/>
      </c>
      <c r="X137" s="58" t="str">
        <f t="shared" si="18"/>
        <v/>
      </c>
      <c r="Y137" s="96" t="str">
        <f t="shared" si="19"/>
        <v xml:space="preserve">  Rate</v>
      </c>
    </row>
    <row r="138" spans="2:25" ht="14.45" customHeight="1" x14ac:dyDescent="0.25">
      <c r="B138" s="76">
        <v>127</v>
      </c>
      <c r="C138" s="156"/>
      <c r="D138" s="72"/>
      <c r="E138" s="72"/>
      <c r="F138" s="156"/>
      <c r="G138" s="80"/>
      <c r="H138" s="73"/>
      <c r="I138" s="74" t="str">
        <f>IFERROR(VLOOKUP(H138,Lists!B:C,2,FALSE),"")</f>
        <v/>
      </c>
      <c r="J138" s="72"/>
      <c r="K138" s="73"/>
      <c r="L138" s="72"/>
      <c r="M138" s="94" t="str">
        <f>IFERROR(INDEX(Sheet1!$B$2:$B$110,MATCH('Claims Summary'!V138,Sheet1!$A$2:$A$110,0)),"")</f>
        <v/>
      </c>
      <c r="N138" s="74" t="str">
        <f>IFERROR(VLOOKUP(X138,'LTSS Rates'!A:B,2,FALSE),"")</f>
        <v/>
      </c>
      <c r="O138" s="72"/>
      <c r="P138" s="137">
        <f>IFERROR(INDEX('LTSS Rates'!$A$3:$J$126,MATCH(X138,'LTSS Rates'!$A$3:$A$126,0),MATCH(Y138,'LTSS Rates'!$A$3:$J$3,0)),0)</f>
        <v>0</v>
      </c>
      <c r="Q138" s="75">
        <f t="shared" si="15"/>
        <v>0</v>
      </c>
      <c r="R138" s="111"/>
      <c r="S138" s="117">
        <f t="shared" si="16"/>
        <v>0</v>
      </c>
      <c r="V138" s="60" t="str">
        <f t="shared" si="17"/>
        <v/>
      </c>
      <c r="X138" s="58" t="str">
        <f t="shared" si="18"/>
        <v/>
      </c>
      <c r="Y138" s="96" t="str">
        <f t="shared" si="19"/>
        <v xml:space="preserve">  Rate</v>
      </c>
    </row>
    <row r="139" spans="2:25" ht="14.45" customHeight="1" x14ac:dyDescent="0.25">
      <c r="B139" s="71">
        <v>128</v>
      </c>
      <c r="C139" s="156"/>
      <c r="D139" s="72"/>
      <c r="E139" s="72"/>
      <c r="F139" s="156"/>
      <c r="G139" s="80"/>
      <c r="H139" s="73"/>
      <c r="I139" s="74" t="str">
        <f>IFERROR(VLOOKUP(H139,Lists!B:C,2,FALSE),"")</f>
        <v/>
      </c>
      <c r="J139" s="72"/>
      <c r="K139" s="73"/>
      <c r="L139" s="72"/>
      <c r="M139" s="94" t="str">
        <f>IFERROR(INDEX(Sheet1!$B$2:$B$110,MATCH('Claims Summary'!V139,Sheet1!$A$2:$A$110,0)),"")</f>
        <v/>
      </c>
      <c r="N139" s="74" t="str">
        <f>IFERROR(VLOOKUP(X139,'LTSS Rates'!A:B,2,FALSE),"")</f>
        <v/>
      </c>
      <c r="O139" s="72"/>
      <c r="P139" s="137">
        <f>IFERROR(INDEX('LTSS Rates'!$A$3:$J$126,MATCH(X139,'LTSS Rates'!$A$3:$A$126,0),MATCH(Y139,'LTSS Rates'!$A$3:$J$3,0)),0)</f>
        <v>0</v>
      </c>
      <c r="Q139" s="75">
        <f t="shared" si="15"/>
        <v>0</v>
      </c>
      <c r="R139" s="111"/>
      <c r="S139" s="117">
        <f t="shared" si="16"/>
        <v>0</v>
      </c>
      <c r="V139" s="60" t="str">
        <f t="shared" si="17"/>
        <v/>
      </c>
      <c r="X139" s="58" t="str">
        <f t="shared" si="18"/>
        <v/>
      </c>
      <c r="Y139" s="96" t="str">
        <f t="shared" si="19"/>
        <v xml:space="preserve">  Rate</v>
      </c>
    </row>
    <row r="140" spans="2:25" ht="14.45" customHeight="1" x14ac:dyDescent="0.25">
      <c r="B140" s="76">
        <v>129</v>
      </c>
      <c r="C140" s="156"/>
      <c r="D140" s="72"/>
      <c r="E140" s="72"/>
      <c r="F140" s="156"/>
      <c r="G140" s="80"/>
      <c r="H140" s="73"/>
      <c r="I140" s="74" t="str">
        <f>IFERROR(VLOOKUP(H140,Lists!B:C,2,FALSE),"")</f>
        <v/>
      </c>
      <c r="J140" s="72"/>
      <c r="K140" s="73"/>
      <c r="L140" s="72"/>
      <c r="M140" s="94" t="str">
        <f>IFERROR(INDEX(Sheet1!$B$2:$B$110,MATCH('Claims Summary'!V140,Sheet1!$A$2:$A$110,0)),"")</f>
        <v/>
      </c>
      <c r="N140" s="74" t="str">
        <f>IFERROR(VLOOKUP(X140,'LTSS Rates'!A:B,2,FALSE),"")</f>
        <v/>
      </c>
      <c r="O140" s="72"/>
      <c r="P140" s="137">
        <f>IFERROR(INDEX('LTSS Rates'!$A$3:$J$126,MATCH(X140,'LTSS Rates'!$A$3:$A$126,0),MATCH(Y140,'LTSS Rates'!$A$3:$J$3,0)),0)</f>
        <v>0</v>
      </c>
      <c r="Q140" s="75">
        <f t="shared" si="15"/>
        <v>0</v>
      </c>
      <c r="R140" s="111"/>
      <c r="S140" s="117">
        <f t="shared" si="16"/>
        <v>0</v>
      </c>
      <c r="V140" s="60" t="str">
        <f t="shared" si="17"/>
        <v/>
      </c>
      <c r="X140" s="58" t="str">
        <f t="shared" si="18"/>
        <v/>
      </c>
      <c r="Y140" s="96" t="str">
        <f t="shared" si="19"/>
        <v xml:space="preserve">  Rate</v>
      </c>
    </row>
    <row r="141" spans="2:25" ht="14.45" customHeight="1" x14ac:dyDescent="0.25">
      <c r="B141" s="76">
        <v>130</v>
      </c>
      <c r="C141" s="156"/>
      <c r="D141" s="72"/>
      <c r="E141" s="72"/>
      <c r="F141" s="156"/>
      <c r="G141" s="80"/>
      <c r="H141" s="73"/>
      <c r="I141" s="74" t="str">
        <f>IFERROR(VLOOKUP(H141,Lists!B:C,2,FALSE),"")</f>
        <v/>
      </c>
      <c r="J141" s="72"/>
      <c r="K141" s="73"/>
      <c r="L141" s="72"/>
      <c r="M141" s="94" t="str">
        <f>IFERROR(INDEX(Sheet1!$B$2:$B$110,MATCH('Claims Summary'!V141,Sheet1!$A$2:$A$110,0)),"")</f>
        <v/>
      </c>
      <c r="N141" s="74" t="str">
        <f>IFERROR(VLOOKUP(X141,'LTSS Rates'!A:B,2,FALSE),"")</f>
        <v/>
      </c>
      <c r="O141" s="72"/>
      <c r="P141" s="137">
        <f>IFERROR(INDEX('LTSS Rates'!$A$3:$J$126,MATCH(X141,'LTSS Rates'!$A$3:$A$126,0),MATCH(Y141,'LTSS Rates'!$A$3:$J$3,0)),0)</f>
        <v>0</v>
      </c>
      <c r="Q141" s="75">
        <f t="shared" si="15"/>
        <v>0</v>
      </c>
      <c r="R141" s="111"/>
      <c r="S141" s="117">
        <f t="shared" si="16"/>
        <v>0</v>
      </c>
      <c r="V141" s="60" t="str">
        <f t="shared" si="17"/>
        <v/>
      </c>
      <c r="X141" s="58" t="str">
        <f t="shared" si="18"/>
        <v/>
      </c>
      <c r="Y141" s="96" t="str">
        <f t="shared" si="19"/>
        <v xml:space="preserve">  Rate</v>
      </c>
    </row>
    <row r="142" spans="2:25" ht="14.45" customHeight="1" x14ac:dyDescent="0.25">
      <c r="B142" s="76">
        <v>131</v>
      </c>
      <c r="C142" s="156"/>
      <c r="D142" s="72"/>
      <c r="E142" s="72"/>
      <c r="F142" s="156"/>
      <c r="G142" s="80"/>
      <c r="H142" s="73"/>
      <c r="I142" s="74" t="str">
        <f>IFERROR(VLOOKUP(H142,Lists!B:C,2,FALSE),"")</f>
        <v/>
      </c>
      <c r="J142" s="72"/>
      <c r="K142" s="73"/>
      <c r="L142" s="72"/>
      <c r="M142" s="94" t="str">
        <f>IFERROR(INDEX(Sheet1!$B$2:$B$110,MATCH('Claims Summary'!V142,Sheet1!$A$2:$A$110,0)),"")</f>
        <v/>
      </c>
      <c r="N142" s="74" t="str">
        <f>IFERROR(VLOOKUP(X142,'LTSS Rates'!A:B,2,FALSE),"")</f>
        <v/>
      </c>
      <c r="O142" s="72"/>
      <c r="P142" s="137">
        <f>IFERROR(INDEX('LTSS Rates'!$A$3:$J$126,MATCH(X142,'LTSS Rates'!$A$3:$A$126,0),MATCH(Y142,'LTSS Rates'!$A$3:$J$3,0)),0)</f>
        <v>0</v>
      </c>
      <c r="Q142" s="75">
        <f t="shared" si="15"/>
        <v>0</v>
      </c>
      <c r="R142" s="111"/>
      <c r="S142" s="117">
        <f t="shared" si="16"/>
        <v>0</v>
      </c>
      <c r="V142" s="60" t="str">
        <f t="shared" si="17"/>
        <v/>
      </c>
      <c r="X142" s="58" t="str">
        <f t="shared" si="18"/>
        <v/>
      </c>
      <c r="Y142" s="96" t="str">
        <f t="shared" si="19"/>
        <v xml:space="preserve">  Rate</v>
      </c>
    </row>
    <row r="143" spans="2:25" ht="14.45" customHeight="1" x14ac:dyDescent="0.25">
      <c r="B143" s="71">
        <v>132</v>
      </c>
      <c r="C143" s="156"/>
      <c r="D143" s="72"/>
      <c r="E143" s="72"/>
      <c r="F143" s="156"/>
      <c r="G143" s="80"/>
      <c r="H143" s="73"/>
      <c r="I143" s="74" t="str">
        <f>IFERROR(VLOOKUP(H143,Lists!B:C,2,FALSE),"")</f>
        <v/>
      </c>
      <c r="J143" s="72"/>
      <c r="K143" s="73"/>
      <c r="L143" s="72"/>
      <c r="M143" s="94" t="str">
        <f>IFERROR(INDEX(Sheet1!$B$2:$B$110,MATCH('Claims Summary'!V143,Sheet1!$A$2:$A$110,0)),"")</f>
        <v/>
      </c>
      <c r="N143" s="74" t="str">
        <f>IFERROR(VLOOKUP(X143,'LTSS Rates'!A:B,2,FALSE),"")</f>
        <v/>
      </c>
      <c r="O143" s="72"/>
      <c r="P143" s="137">
        <f>IFERROR(INDEX('LTSS Rates'!$A$3:$J$126,MATCH(X143,'LTSS Rates'!$A$3:$A$126,0),MATCH(Y143,'LTSS Rates'!$A$3:$J$3,0)),0)</f>
        <v>0</v>
      </c>
      <c r="Q143" s="75">
        <f t="shared" si="15"/>
        <v>0</v>
      </c>
      <c r="R143" s="111"/>
      <c r="S143" s="117">
        <f t="shared" si="16"/>
        <v>0</v>
      </c>
      <c r="V143" s="60" t="str">
        <f t="shared" si="17"/>
        <v/>
      </c>
      <c r="X143" s="58" t="str">
        <f t="shared" si="18"/>
        <v/>
      </c>
      <c r="Y143" s="96" t="str">
        <f t="shared" si="19"/>
        <v xml:space="preserve">  Rate</v>
      </c>
    </row>
    <row r="144" spans="2:25" ht="14.45" customHeight="1" x14ac:dyDescent="0.25">
      <c r="B144" s="76">
        <v>133</v>
      </c>
      <c r="C144" s="156"/>
      <c r="D144" s="72"/>
      <c r="E144" s="72"/>
      <c r="F144" s="156"/>
      <c r="G144" s="80"/>
      <c r="H144" s="73"/>
      <c r="I144" s="74" t="str">
        <f>IFERROR(VLOOKUP(H144,Lists!B:C,2,FALSE),"")</f>
        <v/>
      </c>
      <c r="J144" s="72"/>
      <c r="K144" s="73"/>
      <c r="L144" s="72"/>
      <c r="M144" s="94" t="str">
        <f>IFERROR(INDEX(Sheet1!$B$2:$B$110,MATCH('Claims Summary'!V144,Sheet1!$A$2:$A$110,0)),"")</f>
        <v/>
      </c>
      <c r="N144" s="74" t="str">
        <f>IFERROR(VLOOKUP(X144,'LTSS Rates'!A:B,2,FALSE),"")</f>
        <v/>
      </c>
      <c r="O144" s="72"/>
      <c r="P144" s="137">
        <f>IFERROR(INDEX('LTSS Rates'!$A$3:$J$126,MATCH(X144,'LTSS Rates'!$A$3:$A$126,0),MATCH(Y144,'LTSS Rates'!$A$3:$J$3,0)),0)</f>
        <v>0</v>
      </c>
      <c r="Q144" s="75">
        <f t="shared" si="15"/>
        <v>0</v>
      </c>
      <c r="R144" s="111"/>
      <c r="S144" s="117">
        <f t="shared" si="16"/>
        <v>0</v>
      </c>
      <c r="V144" s="60" t="str">
        <f t="shared" si="17"/>
        <v/>
      </c>
      <c r="X144" s="58" t="str">
        <f t="shared" si="18"/>
        <v/>
      </c>
      <c r="Y144" s="96" t="str">
        <f t="shared" si="19"/>
        <v xml:space="preserve">  Rate</v>
      </c>
    </row>
    <row r="145" spans="2:25" ht="14.45" customHeight="1" x14ac:dyDescent="0.25">
      <c r="B145" s="76">
        <v>134</v>
      </c>
      <c r="C145" s="156"/>
      <c r="D145" s="72"/>
      <c r="E145" s="72"/>
      <c r="F145" s="156"/>
      <c r="G145" s="80"/>
      <c r="H145" s="73"/>
      <c r="I145" s="74" t="str">
        <f>IFERROR(VLOOKUP(H145,Lists!B:C,2,FALSE),"")</f>
        <v/>
      </c>
      <c r="J145" s="72"/>
      <c r="K145" s="73"/>
      <c r="L145" s="72"/>
      <c r="M145" s="94" t="str">
        <f>IFERROR(INDEX(Sheet1!$B$2:$B$110,MATCH('Claims Summary'!V145,Sheet1!$A$2:$A$110,0)),"")</f>
        <v/>
      </c>
      <c r="N145" s="74" t="str">
        <f>IFERROR(VLOOKUP(X145,'LTSS Rates'!A:B,2,FALSE),"")</f>
        <v/>
      </c>
      <c r="O145" s="72"/>
      <c r="P145" s="137">
        <f>IFERROR(INDEX('LTSS Rates'!$A$3:$J$126,MATCH(X145,'LTSS Rates'!$A$3:$A$126,0),MATCH(Y145,'LTSS Rates'!$A$3:$J$3,0)),0)</f>
        <v>0</v>
      </c>
      <c r="Q145" s="75">
        <f t="shared" si="15"/>
        <v>0</v>
      </c>
      <c r="R145" s="111"/>
      <c r="S145" s="117">
        <f t="shared" si="16"/>
        <v>0</v>
      </c>
      <c r="V145" s="60" t="str">
        <f t="shared" si="17"/>
        <v/>
      </c>
      <c r="X145" s="58" t="str">
        <f t="shared" si="18"/>
        <v/>
      </c>
      <c r="Y145" s="96" t="str">
        <f t="shared" si="19"/>
        <v xml:space="preserve">  Rate</v>
      </c>
    </row>
    <row r="146" spans="2:25" ht="14.45" customHeight="1" x14ac:dyDescent="0.25">
      <c r="B146" s="76">
        <v>135</v>
      </c>
      <c r="C146" s="156"/>
      <c r="D146" s="72"/>
      <c r="E146" s="72"/>
      <c r="F146" s="156"/>
      <c r="G146" s="80"/>
      <c r="H146" s="73"/>
      <c r="I146" s="74" t="str">
        <f>IFERROR(VLOOKUP(H146,Lists!B:C,2,FALSE),"")</f>
        <v/>
      </c>
      <c r="J146" s="72"/>
      <c r="K146" s="73"/>
      <c r="L146" s="72"/>
      <c r="M146" s="94" t="str">
        <f>IFERROR(INDEX(Sheet1!$B$2:$B$110,MATCH('Claims Summary'!V146,Sheet1!$A$2:$A$110,0)),"")</f>
        <v/>
      </c>
      <c r="N146" s="74" t="str">
        <f>IFERROR(VLOOKUP(X146,'LTSS Rates'!A:B,2,FALSE),"")</f>
        <v/>
      </c>
      <c r="O146" s="72"/>
      <c r="P146" s="137">
        <f>IFERROR(INDEX('LTSS Rates'!$A$3:$J$126,MATCH(X146,'LTSS Rates'!$A$3:$A$126,0),MATCH(Y146,'LTSS Rates'!$A$3:$J$3,0)),0)</f>
        <v>0</v>
      </c>
      <c r="Q146" s="75">
        <f t="shared" si="15"/>
        <v>0</v>
      </c>
      <c r="R146" s="111"/>
      <c r="S146" s="117">
        <f t="shared" si="16"/>
        <v>0</v>
      </c>
      <c r="V146" s="60" t="str">
        <f t="shared" si="17"/>
        <v/>
      </c>
      <c r="X146" s="58" t="str">
        <f t="shared" si="18"/>
        <v/>
      </c>
      <c r="Y146" s="96" t="str">
        <f t="shared" si="19"/>
        <v xml:space="preserve">  Rate</v>
      </c>
    </row>
    <row r="147" spans="2:25" ht="14.45" customHeight="1" x14ac:dyDescent="0.25">
      <c r="B147" s="71">
        <v>136</v>
      </c>
      <c r="C147" s="156"/>
      <c r="D147" s="72"/>
      <c r="E147" s="72"/>
      <c r="F147" s="156"/>
      <c r="G147" s="80"/>
      <c r="H147" s="73"/>
      <c r="I147" s="74" t="str">
        <f>IFERROR(VLOOKUP(H147,Lists!B:C,2,FALSE),"")</f>
        <v/>
      </c>
      <c r="J147" s="72"/>
      <c r="K147" s="73"/>
      <c r="L147" s="72"/>
      <c r="M147" s="94" t="str">
        <f>IFERROR(INDEX(Sheet1!$B$2:$B$110,MATCH('Claims Summary'!V147,Sheet1!$A$2:$A$110,0)),"")</f>
        <v/>
      </c>
      <c r="N147" s="74" t="str">
        <f>IFERROR(VLOOKUP(X147,'LTSS Rates'!A:B,2,FALSE),"")</f>
        <v/>
      </c>
      <c r="O147" s="72"/>
      <c r="P147" s="137">
        <f>IFERROR(INDEX('LTSS Rates'!$A$3:$J$126,MATCH(X147,'LTSS Rates'!$A$3:$A$126,0),MATCH(Y147,'LTSS Rates'!$A$3:$J$3,0)),0)</f>
        <v>0</v>
      </c>
      <c r="Q147" s="75">
        <f t="shared" si="15"/>
        <v>0</v>
      </c>
      <c r="R147" s="111"/>
      <c r="S147" s="117">
        <f t="shared" si="16"/>
        <v>0</v>
      </c>
      <c r="V147" s="60" t="str">
        <f t="shared" si="17"/>
        <v/>
      </c>
      <c r="X147" s="58" t="str">
        <f t="shared" si="18"/>
        <v/>
      </c>
      <c r="Y147" s="96" t="str">
        <f t="shared" si="19"/>
        <v xml:space="preserve">  Rate</v>
      </c>
    </row>
    <row r="148" spans="2:25" ht="14.45" customHeight="1" x14ac:dyDescent="0.25">
      <c r="B148" s="76">
        <v>137</v>
      </c>
      <c r="C148" s="156"/>
      <c r="D148" s="72"/>
      <c r="E148" s="72"/>
      <c r="F148" s="156"/>
      <c r="G148" s="80"/>
      <c r="H148" s="73"/>
      <c r="I148" s="74" t="str">
        <f>IFERROR(VLOOKUP(H148,Lists!B:C,2,FALSE),"")</f>
        <v/>
      </c>
      <c r="J148" s="72"/>
      <c r="K148" s="73"/>
      <c r="L148" s="72"/>
      <c r="M148" s="94" t="str">
        <f>IFERROR(INDEX(Sheet1!$B$2:$B$110,MATCH('Claims Summary'!V148,Sheet1!$A$2:$A$110,0)),"")</f>
        <v/>
      </c>
      <c r="N148" s="74" t="str">
        <f>IFERROR(VLOOKUP(X148,'LTSS Rates'!A:B,2,FALSE),"")</f>
        <v/>
      </c>
      <c r="O148" s="72"/>
      <c r="P148" s="137">
        <f>IFERROR(INDEX('LTSS Rates'!$A$3:$J$126,MATCH(X148,'LTSS Rates'!$A$3:$A$126,0),MATCH(Y148,'LTSS Rates'!$A$3:$J$3,0)),0)</f>
        <v>0</v>
      </c>
      <c r="Q148" s="75">
        <f t="shared" si="15"/>
        <v>0</v>
      </c>
      <c r="R148" s="111"/>
      <c r="S148" s="117">
        <f t="shared" si="16"/>
        <v>0</v>
      </c>
      <c r="V148" s="60" t="str">
        <f t="shared" si="17"/>
        <v/>
      </c>
      <c r="X148" s="58" t="str">
        <f t="shared" si="18"/>
        <v/>
      </c>
      <c r="Y148" s="96" t="str">
        <f t="shared" si="19"/>
        <v xml:space="preserve">  Rate</v>
      </c>
    </row>
    <row r="149" spans="2:25" ht="14.45" customHeight="1" x14ac:dyDescent="0.25">
      <c r="B149" s="76">
        <v>138</v>
      </c>
      <c r="C149" s="156"/>
      <c r="D149" s="72"/>
      <c r="E149" s="72"/>
      <c r="F149" s="156"/>
      <c r="G149" s="80"/>
      <c r="H149" s="73"/>
      <c r="I149" s="74" t="str">
        <f>IFERROR(VLOOKUP(H149,Lists!B:C,2,FALSE),"")</f>
        <v/>
      </c>
      <c r="J149" s="72"/>
      <c r="K149" s="73"/>
      <c r="L149" s="72"/>
      <c r="M149" s="94" t="str">
        <f>IFERROR(INDEX(Sheet1!$B$2:$B$110,MATCH('Claims Summary'!V149,Sheet1!$A$2:$A$110,0)),"")</f>
        <v/>
      </c>
      <c r="N149" s="74" t="str">
        <f>IFERROR(VLOOKUP(X149,'LTSS Rates'!A:B,2,FALSE),"")</f>
        <v/>
      </c>
      <c r="O149" s="72"/>
      <c r="P149" s="137">
        <f>IFERROR(INDEX('LTSS Rates'!$A$3:$J$126,MATCH(X149,'LTSS Rates'!$A$3:$A$126,0),MATCH(Y149,'LTSS Rates'!$A$3:$J$3,0)),0)</f>
        <v>0</v>
      </c>
      <c r="Q149" s="75">
        <f t="shared" si="15"/>
        <v>0</v>
      </c>
      <c r="R149" s="111"/>
      <c r="S149" s="117">
        <f t="shared" si="16"/>
        <v>0</v>
      </c>
      <c r="V149" s="60" t="str">
        <f t="shared" si="17"/>
        <v/>
      </c>
      <c r="X149" s="58" t="str">
        <f t="shared" si="18"/>
        <v/>
      </c>
      <c r="Y149" s="96" t="str">
        <f t="shared" si="19"/>
        <v xml:space="preserve">  Rate</v>
      </c>
    </row>
    <row r="150" spans="2:25" ht="14.45" customHeight="1" x14ac:dyDescent="0.25">
      <c r="B150" s="76">
        <v>139</v>
      </c>
      <c r="C150" s="156"/>
      <c r="D150" s="72"/>
      <c r="E150" s="72"/>
      <c r="F150" s="156"/>
      <c r="G150" s="80"/>
      <c r="H150" s="73"/>
      <c r="I150" s="74" t="str">
        <f>IFERROR(VLOOKUP(H150,Lists!B:C,2,FALSE),"")</f>
        <v/>
      </c>
      <c r="J150" s="72"/>
      <c r="K150" s="73"/>
      <c r="L150" s="72"/>
      <c r="M150" s="94" t="str">
        <f>IFERROR(INDEX(Sheet1!$B$2:$B$110,MATCH('Claims Summary'!V150,Sheet1!$A$2:$A$110,0)),"")</f>
        <v/>
      </c>
      <c r="N150" s="74" t="str">
        <f>IFERROR(VLOOKUP(X150,'LTSS Rates'!A:B,2,FALSE),"")</f>
        <v/>
      </c>
      <c r="O150" s="72"/>
      <c r="P150" s="137">
        <f>IFERROR(INDEX('LTSS Rates'!$A$3:$J$126,MATCH(X150,'LTSS Rates'!$A$3:$A$126,0),MATCH(Y150,'LTSS Rates'!$A$3:$J$3,0)),0)</f>
        <v>0</v>
      </c>
      <c r="Q150" s="75">
        <f t="shared" si="15"/>
        <v>0</v>
      </c>
      <c r="R150" s="111"/>
      <c r="S150" s="117">
        <f t="shared" si="16"/>
        <v>0</v>
      </c>
      <c r="V150" s="60" t="str">
        <f t="shared" si="17"/>
        <v/>
      </c>
      <c r="X150" s="58" t="str">
        <f t="shared" si="18"/>
        <v/>
      </c>
      <c r="Y150" s="96" t="str">
        <f t="shared" si="19"/>
        <v xml:space="preserve">  Rate</v>
      </c>
    </row>
    <row r="151" spans="2:25" ht="14.45" customHeight="1" x14ac:dyDescent="0.25">
      <c r="B151" s="71">
        <v>140</v>
      </c>
      <c r="C151" s="156"/>
      <c r="D151" s="72"/>
      <c r="E151" s="72"/>
      <c r="F151" s="156"/>
      <c r="G151" s="80"/>
      <c r="H151" s="73"/>
      <c r="I151" s="74" t="str">
        <f>IFERROR(VLOOKUP(H151,Lists!B:C,2,FALSE),"")</f>
        <v/>
      </c>
      <c r="J151" s="72"/>
      <c r="K151" s="73"/>
      <c r="L151" s="72"/>
      <c r="M151" s="94" t="str">
        <f>IFERROR(INDEX(Sheet1!$B$2:$B$110,MATCH('Claims Summary'!V151,Sheet1!$A$2:$A$110,0)),"")</f>
        <v/>
      </c>
      <c r="N151" s="74" t="str">
        <f>IFERROR(VLOOKUP(X151,'LTSS Rates'!A:B,2,FALSE),"")</f>
        <v/>
      </c>
      <c r="O151" s="72"/>
      <c r="P151" s="137">
        <f>IFERROR(INDEX('LTSS Rates'!$A$3:$J$126,MATCH(X151,'LTSS Rates'!$A$3:$A$126,0),MATCH(Y151,'LTSS Rates'!$A$3:$J$3,0)),0)</f>
        <v>0</v>
      </c>
      <c r="Q151" s="75">
        <f t="shared" si="15"/>
        <v>0</v>
      </c>
      <c r="R151" s="111"/>
      <c r="S151" s="117">
        <f t="shared" si="16"/>
        <v>0</v>
      </c>
      <c r="V151" s="60" t="str">
        <f t="shared" si="17"/>
        <v/>
      </c>
      <c r="X151" s="58" t="str">
        <f t="shared" si="18"/>
        <v/>
      </c>
      <c r="Y151" s="96" t="str">
        <f t="shared" si="19"/>
        <v xml:space="preserve">  Rate</v>
      </c>
    </row>
    <row r="152" spans="2:25" ht="14.45" customHeight="1" x14ac:dyDescent="0.25">
      <c r="B152" s="76">
        <v>141</v>
      </c>
      <c r="C152" s="156"/>
      <c r="D152" s="72"/>
      <c r="E152" s="72"/>
      <c r="F152" s="156"/>
      <c r="G152" s="80"/>
      <c r="H152" s="73"/>
      <c r="I152" s="74" t="str">
        <f>IFERROR(VLOOKUP(H152,Lists!B:C,2,FALSE),"")</f>
        <v/>
      </c>
      <c r="J152" s="72"/>
      <c r="K152" s="73"/>
      <c r="L152" s="72"/>
      <c r="M152" s="94" t="str">
        <f>IFERROR(INDEX(Sheet1!$B$2:$B$110,MATCH('Claims Summary'!V152,Sheet1!$A$2:$A$110,0)),"")</f>
        <v/>
      </c>
      <c r="N152" s="74" t="str">
        <f>IFERROR(VLOOKUP(X152,'LTSS Rates'!A:B,2,FALSE),"")</f>
        <v/>
      </c>
      <c r="O152" s="72"/>
      <c r="P152" s="137">
        <f>IFERROR(INDEX('LTSS Rates'!$A$3:$J$126,MATCH(X152,'LTSS Rates'!$A$3:$A$126,0),MATCH(Y152,'LTSS Rates'!$A$3:$J$3,0)),0)</f>
        <v>0</v>
      </c>
      <c r="Q152" s="75">
        <f t="shared" si="15"/>
        <v>0</v>
      </c>
      <c r="R152" s="111"/>
      <c r="S152" s="117">
        <f t="shared" si="16"/>
        <v>0</v>
      </c>
      <c r="V152" s="60" t="str">
        <f t="shared" si="17"/>
        <v/>
      </c>
      <c r="X152" s="58" t="str">
        <f t="shared" si="18"/>
        <v/>
      </c>
      <c r="Y152" s="96" t="str">
        <f t="shared" si="19"/>
        <v xml:space="preserve">  Rate</v>
      </c>
    </row>
    <row r="153" spans="2:25" ht="14.45" customHeight="1" x14ac:dyDescent="0.25">
      <c r="B153" s="76">
        <v>142</v>
      </c>
      <c r="C153" s="156"/>
      <c r="D153" s="72"/>
      <c r="E153" s="72"/>
      <c r="F153" s="156"/>
      <c r="G153" s="80"/>
      <c r="H153" s="73"/>
      <c r="I153" s="74" t="str">
        <f>IFERROR(VLOOKUP(H153,Lists!B:C,2,FALSE),"")</f>
        <v/>
      </c>
      <c r="J153" s="72"/>
      <c r="K153" s="73"/>
      <c r="L153" s="72"/>
      <c r="M153" s="94" t="str">
        <f>IFERROR(INDEX(Sheet1!$B$2:$B$110,MATCH('Claims Summary'!V153,Sheet1!$A$2:$A$110,0)),"")</f>
        <v/>
      </c>
      <c r="N153" s="74" t="str">
        <f>IFERROR(VLOOKUP(X153,'LTSS Rates'!A:B,2,FALSE),"")</f>
        <v/>
      </c>
      <c r="O153" s="72"/>
      <c r="P153" s="137">
        <f>IFERROR(INDEX('LTSS Rates'!$A$3:$J$126,MATCH(X153,'LTSS Rates'!$A$3:$A$126,0),MATCH(Y153,'LTSS Rates'!$A$3:$J$3,0)),0)</f>
        <v>0</v>
      </c>
      <c r="Q153" s="75">
        <f t="shared" si="15"/>
        <v>0</v>
      </c>
      <c r="R153" s="111"/>
      <c r="S153" s="117">
        <f t="shared" si="16"/>
        <v>0</v>
      </c>
      <c r="V153" s="60" t="str">
        <f t="shared" si="17"/>
        <v/>
      </c>
      <c r="X153" s="58" t="str">
        <f t="shared" si="18"/>
        <v/>
      </c>
      <c r="Y153" s="96" t="str">
        <f t="shared" si="19"/>
        <v xml:space="preserve">  Rate</v>
      </c>
    </row>
    <row r="154" spans="2:25" ht="14.45" customHeight="1" x14ac:dyDescent="0.25">
      <c r="B154" s="76">
        <v>143</v>
      </c>
      <c r="C154" s="156"/>
      <c r="D154" s="72"/>
      <c r="E154" s="72"/>
      <c r="F154" s="156"/>
      <c r="G154" s="80"/>
      <c r="H154" s="73"/>
      <c r="I154" s="74" t="str">
        <f>IFERROR(VLOOKUP(H154,Lists!B:C,2,FALSE),"")</f>
        <v/>
      </c>
      <c r="J154" s="72"/>
      <c r="K154" s="73"/>
      <c r="L154" s="72"/>
      <c r="M154" s="94" t="str">
        <f>IFERROR(INDEX(Sheet1!$B$2:$B$110,MATCH('Claims Summary'!V154,Sheet1!$A$2:$A$110,0)),"")</f>
        <v/>
      </c>
      <c r="N154" s="74" t="str">
        <f>IFERROR(VLOOKUP(X154,'LTSS Rates'!A:B,2,FALSE),"")</f>
        <v/>
      </c>
      <c r="O154" s="72"/>
      <c r="P154" s="137">
        <f>IFERROR(INDEX('LTSS Rates'!$A$3:$J$126,MATCH(X154,'LTSS Rates'!$A$3:$A$126,0),MATCH(Y154,'LTSS Rates'!$A$3:$J$3,0)),0)</f>
        <v>0</v>
      </c>
      <c r="Q154" s="75">
        <f t="shared" si="15"/>
        <v>0</v>
      </c>
      <c r="R154" s="111"/>
      <c r="S154" s="117">
        <f t="shared" si="16"/>
        <v>0</v>
      </c>
      <c r="V154" s="60" t="str">
        <f t="shared" si="17"/>
        <v/>
      </c>
      <c r="X154" s="58" t="str">
        <f t="shared" si="18"/>
        <v/>
      </c>
      <c r="Y154" s="96" t="str">
        <f t="shared" si="19"/>
        <v xml:space="preserve">  Rate</v>
      </c>
    </row>
    <row r="155" spans="2:25" ht="14.45" customHeight="1" x14ac:dyDescent="0.25">
      <c r="B155" s="71">
        <v>144</v>
      </c>
      <c r="C155" s="156"/>
      <c r="D155" s="72"/>
      <c r="E155" s="72"/>
      <c r="F155" s="156"/>
      <c r="G155" s="80"/>
      <c r="H155" s="73"/>
      <c r="I155" s="74" t="str">
        <f>IFERROR(VLOOKUP(H155,Lists!B:C,2,FALSE),"")</f>
        <v/>
      </c>
      <c r="J155" s="72"/>
      <c r="K155" s="73"/>
      <c r="L155" s="72"/>
      <c r="M155" s="94" t="str">
        <f>IFERROR(INDEX(Sheet1!$B$2:$B$110,MATCH('Claims Summary'!V155,Sheet1!$A$2:$A$110,0)),"")</f>
        <v/>
      </c>
      <c r="N155" s="74" t="str">
        <f>IFERROR(VLOOKUP(X155,'LTSS Rates'!A:B,2,FALSE),"")</f>
        <v/>
      </c>
      <c r="O155" s="72"/>
      <c r="P155" s="137">
        <f>IFERROR(INDEX('LTSS Rates'!$A$3:$J$126,MATCH(X155,'LTSS Rates'!$A$3:$A$126,0),MATCH(Y155,'LTSS Rates'!$A$3:$J$3,0)),0)</f>
        <v>0</v>
      </c>
      <c r="Q155" s="75">
        <f t="shared" si="15"/>
        <v>0</v>
      </c>
      <c r="R155" s="111"/>
      <c r="S155" s="117">
        <f t="shared" si="16"/>
        <v>0</v>
      </c>
      <c r="V155" s="60" t="str">
        <f t="shared" si="17"/>
        <v/>
      </c>
      <c r="X155" s="58" t="str">
        <f t="shared" si="18"/>
        <v/>
      </c>
      <c r="Y155" s="96" t="str">
        <f t="shared" si="19"/>
        <v xml:space="preserve">  Rate</v>
      </c>
    </row>
    <row r="156" spans="2:25" ht="14.45" customHeight="1" x14ac:dyDescent="0.25">
      <c r="B156" s="76">
        <v>145</v>
      </c>
      <c r="C156" s="156"/>
      <c r="D156" s="72"/>
      <c r="E156" s="72"/>
      <c r="F156" s="156"/>
      <c r="G156" s="80"/>
      <c r="H156" s="73"/>
      <c r="I156" s="74" t="str">
        <f>IFERROR(VLOOKUP(H156,Lists!B:C,2,FALSE),"")</f>
        <v/>
      </c>
      <c r="J156" s="72"/>
      <c r="K156" s="73"/>
      <c r="L156" s="72"/>
      <c r="M156" s="94" t="str">
        <f>IFERROR(INDEX(Sheet1!$B$2:$B$110,MATCH('Claims Summary'!V156,Sheet1!$A$2:$A$110,0)),"")</f>
        <v/>
      </c>
      <c r="N156" s="74" t="str">
        <f>IFERROR(VLOOKUP(X156,'LTSS Rates'!A:B,2,FALSE),"")</f>
        <v/>
      </c>
      <c r="O156" s="72"/>
      <c r="P156" s="137">
        <f>IFERROR(INDEX('LTSS Rates'!$A$3:$J$126,MATCH(X156,'LTSS Rates'!$A$3:$A$126,0),MATCH(Y156,'LTSS Rates'!$A$3:$J$3,0)),0)</f>
        <v>0</v>
      </c>
      <c r="Q156" s="75">
        <f t="shared" si="15"/>
        <v>0</v>
      </c>
      <c r="R156" s="111"/>
      <c r="S156" s="117">
        <f t="shared" si="16"/>
        <v>0</v>
      </c>
      <c r="V156" s="60" t="str">
        <f t="shared" si="17"/>
        <v/>
      </c>
      <c r="X156" s="58" t="str">
        <f t="shared" si="18"/>
        <v/>
      </c>
      <c r="Y156" s="96" t="str">
        <f t="shared" si="19"/>
        <v xml:space="preserve">  Rate</v>
      </c>
    </row>
    <row r="157" spans="2:25" ht="14.45" customHeight="1" x14ac:dyDescent="0.25">
      <c r="B157" s="76">
        <v>146</v>
      </c>
      <c r="C157" s="156"/>
      <c r="D157" s="72"/>
      <c r="E157" s="72"/>
      <c r="F157" s="156"/>
      <c r="G157" s="80"/>
      <c r="H157" s="73"/>
      <c r="I157" s="74" t="str">
        <f>IFERROR(VLOOKUP(H157,Lists!B:C,2,FALSE),"")</f>
        <v/>
      </c>
      <c r="J157" s="72"/>
      <c r="K157" s="73"/>
      <c r="L157" s="72"/>
      <c r="M157" s="94" t="str">
        <f>IFERROR(INDEX(Sheet1!$B$2:$B$110,MATCH('Claims Summary'!V157,Sheet1!$A$2:$A$110,0)),"")</f>
        <v/>
      </c>
      <c r="N157" s="74" t="str">
        <f>IFERROR(VLOOKUP(X157,'LTSS Rates'!A:B,2,FALSE),"")</f>
        <v/>
      </c>
      <c r="O157" s="72"/>
      <c r="P157" s="137">
        <f>IFERROR(INDEX('LTSS Rates'!$A$3:$J$126,MATCH(X157,'LTSS Rates'!$A$3:$A$126,0),MATCH(Y157,'LTSS Rates'!$A$3:$J$3,0)),0)</f>
        <v>0</v>
      </c>
      <c r="Q157" s="75">
        <f t="shared" si="15"/>
        <v>0</v>
      </c>
      <c r="R157" s="111"/>
      <c r="S157" s="117">
        <f t="shared" si="16"/>
        <v>0</v>
      </c>
      <c r="V157" s="60" t="str">
        <f t="shared" si="17"/>
        <v/>
      </c>
      <c r="X157" s="58" t="str">
        <f t="shared" si="18"/>
        <v/>
      </c>
      <c r="Y157" s="96" t="str">
        <f t="shared" si="19"/>
        <v xml:space="preserve">  Rate</v>
      </c>
    </row>
    <row r="158" spans="2:25" ht="14.45" customHeight="1" x14ac:dyDescent="0.25">
      <c r="B158" s="76">
        <v>147</v>
      </c>
      <c r="C158" s="156"/>
      <c r="D158" s="72"/>
      <c r="E158" s="72"/>
      <c r="F158" s="156"/>
      <c r="G158" s="80"/>
      <c r="H158" s="73"/>
      <c r="I158" s="74" t="str">
        <f>IFERROR(VLOOKUP(H158,Lists!B:C,2,FALSE),"")</f>
        <v/>
      </c>
      <c r="J158" s="72"/>
      <c r="K158" s="73"/>
      <c r="L158" s="72"/>
      <c r="M158" s="94" t="str">
        <f>IFERROR(INDEX(Sheet1!$B$2:$B$110,MATCH('Claims Summary'!V158,Sheet1!$A$2:$A$110,0)),"")</f>
        <v/>
      </c>
      <c r="N158" s="74" t="str">
        <f>IFERROR(VLOOKUP(X158,'LTSS Rates'!A:B,2,FALSE),"")</f>
        <v/>
      </c>
      <c r="O158" s="72"/>
      <c r="P158" s="137">
        <f>IFERROR(INDEX('LTSS Rates'!$A$3:$J$126,MATCH(X158,'LTSS Rates'!$A$3:$A$126,0),MATCH(Y158,'LTSS Rates'!$A$3:$J$3,0)),0)</f>
        <v>0</v>
      </c>
      <c r="Q158" s="75">
        <f t="shared" si="15"/>
        <v>0</v>
      </c>
      <c r="R158" s="111"/>
      <c r="S158" s="117">
        <f t="shared" si="16"/>
        <v>0</v>
      </c>
      <c r="V158" s="60" t="str">
        <f t="shared" si="17"/>
        <v/>
      </c>
      <c r="X158" s="58" t="str">
        <f t="shared" si="18"/>
        <v/>
      </c>
      <c r="Y158" s="96" t="str">
        <f t="shared" si="19"/>
        <v xml:space="preserve">  Rate</v>
      </c>
    </row>
    <row r="159" spans="2:25" ht="14.45" customHeight="1" x14ac:dyDescent="0.25">
      <c r="B159" s="71">
        <v>148</v>
      </c>
      <c r="C159" s="156"/>
      <c r="D159" s="72"/>
      <c r="E159" s="72"/>
      <c r="F159" s="156"/>
      <c r="G159" s="80"/>
      <c r="H159" s="73"/>
      <c r="I159" s="74" t="str">
        <f>IFERROR(VLOOKUP(H159,Lists!B:C,2,FALSE),"")</f>
        <v/>
      </c>
      <c r="J159" s="72"/>
      <c r="K159" s="73"/>
      <c r="L159" s="72"/>
      <c r="M159" s="94" t="str">
        <f>IFERROR(INDEX(Sheet1!$B$2:$B$110,MATCH('Claims Summary'!V159,Sheet1!$A$2:$A$110,0)),"")</f>
        <v/>
      </c>
      <c r="N159" s="74" t="str">
        <f>IFERROR(VLOOKUP(X159,'LTSS Rates'!A:B,2,FALSE),"")</f>
        <v/>
      </c>
      <c r="O159" s="72"/>
      <c r="P159" s="137">
        <f>IFERROR(INDEX('LTSS Rates'!$A$3:$J$126,MATCH(X159,'LTSS Rates'!$A$3:$A$126,0),MATCH(Y159,'LTSS Rates'!$A$3:$J$3,0)),0)</f>
        <v>0</v>
      </c>
      <c r="Q159" s="75">
        <f t="shared" si="15"/>
        <v>0</v>
      </c>
      <c r="R159" s="111"/>
      <c r="S159" s="117">
        <f t="shared" si="16"/>
        <v>0</v>
      </c>
      <c r="V159" s="60" t="str">
        <f t="shared" si="17"/>
        <v/>
      </c>
      <c r="X159" s="58" t="str">
        <f t="shared" si="18"/>
        <v/>
      </c>
      <c r="Y159" s="96" t="str">
        <f t="shared" si="19"/>
        <v xml:space="preserve">  Rate</v>
      </c>
    </row>
    <row r="160" spans="2:25" ht="14.45" customHeight="1" x14ac:dyDescent="0.25">
      <c r="B160" s="76">
        <v>149</v>
      </c>
      <c r="C160" s="156"/>
      <c r="D160" s="72"/>
      <c r="E160" s="72"/>
      <c r="F160" s="156"/>
      <c r="G160" s="80"/>
      <c r="H160" s="73"/>
      <c r="I160" s="74" t="str">
        <f>IFERROR(VLOOKUP(H160,Lists!B:C,2,FALSE),"")</f>
        <v/>
      </c>
      <c r="J160" s="72"/>
      <c r="K160" s="73"/>
      <c r="L160" s="72"/>
      <c r="M160" s="94" t="str">
        <f>IFERROR(INDEX(Sheet1!$B$2:$B$110,MATCH('Claims Summary'!V160,Sheet1!$A$2:$A$110,0)),"")</f>
        <v/>
      </c>
      <c r="N160" s="74" t="str">
        <f>IFERROR(VLOOKUP(X160,'LTSS Rates'!A:B,2,FALSE),"")</f>
        <v/>
      </c>
      <c r="O160" s="72"/>
      <c r="P160" s="137">
        <f>IFERROR(INDEX('LTSS Rates'!$A$3:$J$126,MATCH(X160,'LTSS Rates'!$A$3:$A$126,0),MATCH(Y160,'LTSS Rates'!$A$3:$J$3,0)),0)</f>
        <v>0</v>
      </c>
      <c r="Q160" s="75">
        <f t="shared" si="15"/>
        <v>0</v>
      </c>
      <c r="R160" s="111"/>
      <c r="S160" s="117">
        <f t="shared" si="16"/>
        <v>0</v>
      </c>
      <c r="V160" s="60" t="str">
        <f t="shared" si="17"/>
        <v/>
      </c>
      <c r="X160" s="58" t="str">
        <f t="shared" si="18"/>
        <v/>
      </c>
      <c r="Y160" s="96" t="str">
        <f t="shared" si="19"/>
        <v xml:space="preserve">  Rate</v>
      </c>
    </row>
    <row r="161" spans="2:25" ht="14.45" customHeight="1" x14ac:dyDescent="0.25">
      <c r="B161" s="76">
        <v>150</v>
      </c>
      <c r="C161" s="156"/>
      <c r="D161" s="72"/>
      <c r="E161" s="72"/>
      <c r="F161" s="156"/>
      <c r="G161" s="80"/>
      <c r="H161" s="73"/>
      <c r="I161" s="74" t="str">
        <f>IFERROR(VLOOKUP(H161,Lists!B:C,2,FALSE),"")</f>
        <v/>
      </c>
      <c r="J161" s="72"/>
      <c r="K161" s="73"/>
      <c r="L161" s="72"/>
      <c r="M161" s="94" t="str">
        <f>IFERROR(INDEX(Sheet1!$B$2:$B$110,MATCH('Claims Summary'!V161,Sheet1!$A$2:$A$110,0)),"")</f>
        <v/>
      </c>
      <c r="N161" s="74" t="str">
        <f>IFERROR(VLOOKUP(X161,'LTSS Rates'!A:B,2,FALSE),"")</f>
        <v/>
      </c>
      <c r="O161" s="72"/>
      <c r="P161" s="137">
        <f>IFERROR(INDEX('LTSS Rates'!$A$3:$J$126,MATCH(X161,'LTSS Rates'!$A$3:$A$126,0),MATCH(Y161,'LTSS Rates'!$A$3:$J$3,0)),0)</f>
        <v>0</v>
      </c>
      <c r="Q161" s="75">
        <f t="shared" si="15"/>
        <v>0</v>
      </c>
      <c r="R161" s="111"/>
      <c r="S161" s="117">
        <f t="shared" si="16"/>
        <v>0</v>
      </c>
      <c r="V161" s="60" t="str">
        <f t="shared" si="17"/>
        <v/>
      </c>
      <c r="X161" s="58" t="str">
        <f t="shared" si="18"/>
        <v/>
      </c>
      <c r="Y161" s="96" t="str">
        <f t="shared" si="19"/>
        <v xml:space="preserve">  Rate</v>
      </c>
    </row>
    <row r="162" spans="2:25" ht="14.45" customHeight="1" x14ac:dyDescent="0.25">
      <c r="B162" s="76">
        <v>151</v>
      </c>
      <c r="C162" s="156"/>
      <c r="D162" s="72"/>
      <c r="E162" s="72"/>
      <c r="F162" s="156"/>
      <c r="G162" s="80"/>
      <c r="H162" s="73"/>
      <c r="I162" s="74" t="str">
        <f>IFERROR(VLOOKUP(H162,Lists!B:C,2,FALSE),"")</f>
        <v/>
      </c>
      <c r="J162" s="72"/>
      <c r="K162" s="73"/>
      <c r="L162" s="72"/>
      <c r="M162" s="94" t="str">
        <f>IFERROR(INDEX(Sheet1!$B$2:$B$110,MATCH('Claims Summary'!V162,Sheet1!$A$2:$A$110,0)),"")</f>
        <v/>
      </c>
      <c r="N162" s="74" t="str">
        <f>IFERROR(VLOOKUP(X162,'LTSS Rates'!A:B,2,FALSE),"")</f>
        <v/>
      </c>
      <c r="O162" s="72"/>
      <c r="P162" s="137">
        <f>IFERROR(INDEX('LTSS Rates'!$A$3:$J$126,MATCH(X162,'LTSS Rates'!$A$3:$A$126,0),MATCH(Y162,'LTSS Rates'!$A$3:$J$3,0)),0)</f>
        <v>0</v>
      </c>
      <c r="Q162" s="75">
        <f t="shared" si="15"/>
        <v>0</v>
      </c>
      <c r="R162" s="111"/>
      <c r="S162" s="117">
        <f t="shared" si="16"/>
        <v>0</v>
      </c>
      <c r="V162" s="60" t="str">
        <f t="shared" si="17"/>
        <v/>
      </c>
      <c r="X162" s="58" t="str">
        <f t="shared" si="18"/>
        <v/>
      </c>
      <c r="Y162" s="96" t="str">
        <f t="shared" si="19"/>
        <v xml:space="preserve">  Rate</v>
      </c>
    </row>
    <row r="163" spans="2:25" ht="14.45" customHeight="1" x14ac:dyDescent="0.25">
      <c r="B163" s="71">
        <v>152</v>
      </c>
      <c r="C163" s="156"/>
      <c r="D163" s="72"/>
      <c r="E163" s="72"/>
      <c r="F163" s="156"/>
      <c r="G163" s="80"/>
      <c r="H163" s="73"/>
      <c r="I163" s="74" t="str">
        <f>IFERROR(VLOOKUP(H163,Lists!B:C,2,FALSE),"")</f>
        <v/>
      </c>
      <c r="J163" s="72"/>
      <c r="K163" s="73"/>
      <c r="L163" s="72"/>
      <c r="M163" s="94" t="str">
        <f>IFERROR(INDEX(Sheet1!$B$2:$B$110,MATCH('Claims Summary'!V163,Sheet1!$A$2:$A$110,0)),"")</f>
        <v/>
      </c>
      <c r="N163" s="74" t="str">
        <f>IFERROR(VLOOKUP(X163,'LTSS Rates'!A:B,2,FALSE),"")</f>
        <v/>
      </c>
      <c r="O163" s="72"/>
      <c r="P163" s="137">
        <f>IFERROR(INDEX('LTSS Rates'!$A$3:$J$126,MATCH(X163,'LTSS Rates'!$A$3:$A$126,0),MATCH(Y163,'LTSS Rates'!$A$3:$J$3,0)),0)</f>
        <v>0</v>
      </c>
      <c r="Q163" s="75">
        <f t="shared" si="15"/>
        <v>0</v>
      </c>
      <c r="R163" s="111"/>
      <c r="S163" s="117">
        <f t="shared" si="16"/>
        <v>0</v>
      </c>
      <c r="V163" s="60" t="str">
        <f t="shared" si="17"/>
        <v/>
      </c>
      <c r="X163" s="58" t="str">
        <f t="shared" si="18"/>
        <v/>
      </c>
      <c r="Y163" s="96" t="str">
        <f t="shared" si="19"/>
        <v xml:space="preserve">  Rate</v>
      </c>
    </row>
    <row r="164" spans="2:25" ht="14.45" customHeight="1" x14ac:dyDescent="0.25">
      <c r="B164" s="76">
        <v>153</v>
      </c>
      <c r="C164" s="156"/>
      <c r="D164" s="72"/>
      <c r="E164" s="72"/>
      <c r="F164" s="156"/>
      <c r="G164" s="80"/>
      <c r="H164" s="73"/>
      <c r="I164" s="74" t="str">
        <f>IFERROR(VLOOKUP(H164,Lists!B:C,2,FALSE),"")</f>
        <v/>
      </c>
      <c r="J164" s="72"/>
      <c r="K164" s="73"/>
      <c r="L164" s="72"/>
      <c r="M164" s="94" t="str">
        <f>IFERROR(INDEX(Sheet1!$B$2:$B$110,MATCH('Claims Summary'!V164,Sheet1!$A$2:$A$110,0)),"")</f>
        <v/>
      </c>
      <c r="N164" s="74" t="str">
        <f>IFERROR(VLOOKUP(X164,'LTSS Rates'!A:B,2,FALSE),"")</f>
        <v/>
      </c>
      <c r="O164" s="72"/>
      <c r="P164" s="137">
        <f>IFERROR(INDEX('LTSS Rates'!$A$3:$J$126,MATCH(X164,'LTSS Rates'!$A$3:$A$126,0),MATCH(Y164,'LTSS Rates'!$A$3:$J$3,0)),0)</f>
        <v>0</v>
      </c>
      <c r="Q164" s="75">
        <f t="shared" si="15"/>
        <v>0</v>
      </c>
      <c r="R164" s="111"/>
      <c r="S164" s="117">
        <f t="shared" si="16"/>
        <v>0</v>
      </c>
      <c r="V164" s="60" t="str">
        <f t="shared" si="17"/>
        <v/>
      </c>
      <c r="X164" s="58" t="str">
        <f t="shared" si="18"/>
        <v/>
      </c>
      <c r="Y164" s="96" t="str">
        <f t="shared" si="19"/>
        <v xml:space="preserve">  Rate</v>
      </c>
    </row>
    <row r="165" spans="2:25" ht="14.45" customHeight="1" x14ac:dyDescent="0.25">
      <c r="B165" s="76">
        <v>154</v>
      </c>
      <c r="C165" s="156"/>
      <c r="D165" s="72"/>
      <c r="E165" s="72"/>
      <c r="F165" s="156"/>
      <c r="G165" s="80"/>
      <c r="H165" s="73"/>
      <c r="I165" s="74" t="str">
        <f>IFERROR(VLOOKUP(H165,Lists!B:C,2,FALSE),"")</f>
        <v/>
      </c>
      <c r="J165" s="72"/>
      <c r="K165" s="73"/>
      <c r="L165" s="72"/>
      <c r="M165" s="94" t="str">
        <f>IFERROR(INDEX(Sheet1!$B$2:$B$110,MATCH('Claims Summary'!V165,Sheet1!$A$2:$A$110,0)),"")</f>
        <v/>
      </c>
      <c r="N165" s="74" t="str">
        <f>IFERROR(VLOOKUP(X165,'LTSS Rates'!A:B,2,FALSE),"")</f>
        <v/>
      </c>
      <c r="O165" s="72"/>
      <c r="P165" s="137">
        <f>IFERROR(INDEX('LTSS Rates'!$A$3:$J$126,MATCH(X165,'LTSS Rates'!$A$3:$A$126,0),MATCH(Y165,'LTSS Rates'!$A$3:$J$3,0)),0)</f>
        <v>0</v>
      </c>
      <c r="Q165" s="75">
        <f t="shared" si="15"/>
        <v>0</v>
      </c>
      <c r="R165" s="111"/>
      <c r="S165" s="117">
        <f t="shared" si="16"/>
        <v>0</v>
      </c>
      <c r="V165" s="60" t="str">
        <f t="shared" si="17"/>
        <v/>
      </c>
      <c r="X165" s="58" t="str">
        <f t="shared" si="18"/>
        <v/>
      </c>
      <c r="Y165" s="96" t="str">
        <f t="shared" si="19"/>
        <v xml:space="preserve">  Rate</v>
      </c>
    </row>
    <row r="166" spans="2:25" ht="14.45" customHeight="1" x14ac:dyDescent="0.25">
      <c r="B166" s="76">
        <v>155</v>
      </c>
      <c r="C166" s="156"/>
      <c r="D166" s="72"/>
      <c r="E166" s="72"/>
      <c r="F166" s="156"/>
      <c r="G166" s="80"/>
      <c r="H166" s="73"/>
      <c r="I166" s="74" t="str">
        <f>IFERROR(VLOOKUP(H166,Lists!B:C,2,FALSE),"")</f>
        <v/>
      </c>
      <c r="J166" s="72"/>
      <c r="K166" s="73"/>
      <c r="L166" s="72"/>
      <c r="M166" s="94" t="str">
        <f>IFERROR(INDEX(Sheet1!$B$2:$B$110,MATCH('Claims Summary'!V166,Sheet1!$A$2:$A$110,0)),"")</f>
        <v/>
      </c>
      <c r="N166" s="74" t="str">
        <f>IFERROR(VLOOKUP(X166,'LTSS Rates'!A:B,2,FALSE),"")</f>
        <v/>
      </c>
      <c r="O166" s="72"/>
      <c r="P166" s="137">
        <f>IFERROR(INDEX('LTSS Rates'!$A$3:$J$126,MATCH(X166,'LTSS Rates'!$A$3:$A$126,0),MATCH(Y166,'LTSS Rates'!$A$3:$J$3,0)),0)</f>
        <v>0</v>
      </c>
      <c r="Q166" s="75">
        <f t="shared" si="15"/>
        <v>0</v>
      </c>
      <c r="R166" s="111"/>
      <c r="S166" s="117">
        <f t="shared" si="16"/>
        <v>0</v>
      </c>
      <c r="V166" s="60" t="str">
        <f t="shared" si="17"/>
        <v/>
      </c>
      <c r="X166" s="58" t="str">
        <f t="shared" si="18"/>
        <v/>
      </c>
      <c r="Y166" s="96" t="str">
        <f t="shared" si="19"/>
        <v xml:space="preserve">  Rate</v>
      </c>
    </row>
    <row r="167" spans="2:25" ht="14.45" customHeight="1" x14ac:dyDescent="0.25">
      <c r="B167" s="71">
        <v>156</v>
      </c>
      <c r="C167" s="156"/>
      <c r="D167" s="72"/>
      <c r="E167" s="72"/>
      <c r="F167" s="156"/>
      <c r="G167" s="80"/>
      <c r="H167" s="73"/>
      <c r="I167" s="74" t="str">
        <f>IFERROR(VLOOKUP(H167,Lists!B:C,2,FALSE),"")</f>
        <v/>
      </c>
      <c r="J167" s="72"/>
      <c r="K167" s="73"/>
      <c r="L167" s="72"/>
      <c r="M167" s="94" t="str">
        <f>IFERROR(INDEX(Sheet1!$B$2:$B$110,MATCH('Claims Summary'!V167,Sheet1!$A$2:$A$110,0)),"")</f>
        <v/>
      </c>
      <c r="N167" s="74" t="str">
        <f>IFERROR(VLOOKUP(X167,'LTSS Rates'!A:B,2,FALSE),"")</f>
        <v/>
      </c>
      <c r="O167" s="72"/>
      <c r="P167" s="137">
        <f>IFERROR(INDEX('LTSS Rates'!$A$3:$J$126,MATCH(X167,'LTSS Rates'!$A$3:$A$126,0),MATCH(Y167,'LTSS Rates'!$A$3:$J$3,0)),0)</f>
        <v>0</v>
      </c>
      <c r="Q167" s="75">
        <f t="shared" si="15"/>
        <v>0</v>
      </c>
      <c r="R167" s="111"/>
      <c r="S167" s="117">
        <f t="shared" si="16"/>
        <v>0</v>
      </c>
      <c r="V167" s="60" t="str">
        <f t="shared" si="17"/>
        <v/>
      </c>
      <c r="X167" s="58" t="str">
        <f t="shared" si="18"/>
        <v/>
      </c>
      <c r="Y167" s="96" t="str">
        <f t="shared" si="19"/>
        <v xml:space="preserve">  Rate</v>
      </c>
    </row>
    <row r="168" spans="2:25" ht="14.45" customHeight="1" x14ac:dyDescent="0.25">
      <c r="B168" s="76">
        <v>157</v>
      </c>
      <c r="C168" s="156"/>
      <c r="D168" s="72"/>
      <c r="E168" s="72"/>
      <c r="F168" s="156"/>
      <c r="G168" s="80"/>
      <c r="H168" s="73"/>
      <c r="I168" s="74" t="str">
        <f>IFERROR(VLOOKUP(H168,Lists!B:C,2,FALSE),"")</f>
        <v/>
      </c>
      <c r="J168" s="72"/>
      <c r="K168" s="73"/>
      <c r="L168" s="72"/>
      <c r="M168" s="94" t="str">
        <f>IFERROR(INDEX(Sheet1!$B$2:$B$110,MATCH('Claims Summary'!V168,Sheet1!$A$2:$A$110,0)),"")</f>
        <v/>
      </c>
      <c r="N168" s="74" t="str">
        <f>IFERROR(VLOOKUP(X168,'LTSS Rates'!A:B,2,FALSE),"")</f>
        <v/>
      </c>
      <c r="O168" s="72"/>
      <c r="P168" s="137">
        <f>IFERROR(INDEX('LTSS Rates'!$A$3:$J$126,MATCH(X168,'LTSS Rates'!$A$3:$A$126,0),MATCH(Y168,'LTSS Rates'!$A$3:$J$3,0)),0)</f>
        <v>0</v>
      </c>
      <c r="Q168" s="75">
        <f t="shared" si="15"/>
        <v>0</v>
      </c>
      <c r="R168" s="111"/>
      <c r="S168" s="117">
        <f t="shared" si="16"/>
        <v>0</v>
      </c>
      <c r="V168" s="60" t="str">
        <f t="shared" si="17"/>
        <v/>
      </c>
      <c r="X168" s="58" t="str">
        <f t="shared" si="18"/>
        <v/>
      </c>
      <c r="Y168" s="96" t="str">
        <f t="shared" si="19"/>
        <v xml:space="preserve">  Rate</v>
      </c>
    </row>
    <row r="169" spans="2:25" ht="14.45" customHeight="1" x14ac:dyDescent="0.25">
      <c r="B169" s="76">
        <v>158</v>
      </c>
      <c r="C169" s="156"/>
      <c r="D169" s="72"/>
      <c r="E169" s="72"/>
      <c r="F169" s="156"/>
      <c r="G169" s="80"/>
      <c r="H169" s="73"/>
      <c r="I169" s="74" t="str">
        <f>IFERROR(VLOOKUP(H169,Lists!B:C,2,FALSE),"")</f>
        <v/>
      </c>
      <c r="J169" s="72"/>
      <c r="K169" s="73"/>
      <c r="L169" s="72"/>
      <c r="M169" s="94" t="str">
        <f>IFERROR(INDEX(Sheet1!$B$2:$B$110,MATCH('Claims Summary'!V169,Sheet1!$A$2:$A$110,0)),"")</f>
        <v/>
      </c>
      <c r="N169" s="74" t="str">
        <f>IFERROR(VLOOKUP(X169,'LTSS Rates'!A:B,2,FALSE),"")</f>
        <v/>
      </c>
      <c r="O169" s="72"/>
      <c r="P169" s="137">
        <f>IFERROR(INDEX('LTSS Rates'!$A$3:$J$126,MATCH(X169,'LTSS Rates'!$A$3:$A$126,0),MATCH(Y169,'LTSS Rates'!$A$3:$J$3,0)),0)</f>
        <v>0</v>
      </c>
      <c r="Q169" s="75">
        <f t="shared" si="15"/>
        <v>0</v>
      </c>
      <c r="R169" s="111"/>
      <c r="S169" s="117">
        <f t="shared" si="16"/>
        <v>0</v>
      </c>
      <c r="V169" s="60" t="str">
        <f t="shared" si="17"/>
        <v/>
      </c>
      <c r="X169" s="58" t="str">
        <f t="shared" si="18"/>
        <v/>
      </c>
      <c r="Y169" s="96" t="str">
        <f t="shared" si="19"/>
        <v xml:space="preserve">  Rate</v>
      </c>
    </row>
    <row r="170" spans="2:25" ht="14.45" customHeight="1" x14ac:dyDescent="0.25">
      <c r="B170" s="76">
        <v>159</v>
      </c>
      <c r="C170" s="156"/>
      <c r="D170" s="72"/>
      <c r="E170" s="72"/>
      <c r="F170" s="156"/>
      <c r="G170" s="80"/>
      <c r="H170" s="73"/>
      <c r="I170" s="74" t="str">
        <f>IFERROR(VLOOKUP(H170,Lists!B:C,2,FALSE),"")</f>
        <v/>
      </c>
      <c r="J170" s="72"/>
      <c r="K170" s="73"/>
      <c r="L170" s="72"/>
      <c r="M170" s="94" t="str">
        <f>IFERROR(INDEX(Sheet1!$B$2:$B$110,MATCH('Claims Summary'!V170,Sheet1!$A$2:$A$110,0)),"")</f>
        <v/>
      </c>
      <c r="N170" s="74" t="str">
        <f>IFERROR(VLOOKUP(X170,'LTSS Rates'!A:B,2,FALSE),"")</f>
        <v/>
      </c>
      <c r="O170" s="72"/>
      <c r="P170" s="137">
        <f>IFERROR(INDEX('LTSS Rates'!$A$3:$J$126,MATCH(X170,'LTSS Rates'!$A$3:$A$126,0),MATCH(Y170,'LTSS Rates'!$A$3:$J$3,0)),0)</f>
        <v>0</v>
      </c>
      <c r="Q170" s="75">
        <f t="shared" si="15"/>
        <v>0</v>
      </c>
      <c r="R170" s="111"/>
      <c r="S170" s="117">
        <f t="shared" si="16"/>
        <v>0</v>
      </c>
      <c r="V170" s="60" t="str">
        <f t="shared" si="17"/>
        <v/>
      </c>
      <c r="X170" s="58" t="str">
        <f t="shared" si="18"/>
        <v/>
      </c>
      <c r="Y170" s="96" t="str">
        <f t="shared" si="19"/>
        <v xml:space="preserve">  Rate</v>
      </c>
    </row>
    <row r="171" spans="2:25" ht="14.45" customHeight="1" x14ac:dyDescent="0.25">
      <c r="B171" s="71">
        <v>160</v>
      </c>
      <c r="C171" s="156"/>
      <c r="D171" s="72"/>
      <c r="E171" s="72"/>
      <c r="F171" s="156"/>
      <c r="G171" s="80"/>
      <c r="H171" s="73"/>
      <c r="I171" s="74" t="str">
        <f>IFERROR(VLOOKUP(H171,Lists!B:C,2,FALSE),"")</f>
        <v/>
      </c>
      <c r="J171" s="72"/>
      <c r="K171" s="73"/>
      <c r="L171" s="72"/>
      <c r="M171" s="94" t="str">
        <f>IFERROR(INDEX(Sheet1!$B$2:$B$110,MATCH('Claims Summary'!V171,Sheet1!$A$2:$A$110,0)),"")</f>
        <v/>
      </c>
      <c r="N171" s="74" t="str">
        <f>IFERROR(VLOOKUP(X171,'LTSS Rates'!A:B,2,FALSE),"")</f>
        <v/>
      </c>
      <c r="O171" s="72"/>
      <c r="P171" s="137">
        <f>IFERROR(INDEX('LTSS Rates'!$A$3:$J$126,MATCH(X171,'LTSS Rates'!$A$3:$A$126,0),MATCH(Y171,'LTSS Rates'!$A$3:$J$3,0)),0)</f>
        <v>0</v>
      </c>
      <c r="Q171" s="75">
        <f t="shared" si="15"/>
        <v>0</v>
      </c>
      <c r="R171" s="111"/>
      <c r="S171" s="117">
        <f t="shared" si="16"/>
        <v>0</v>
      </c>
      <c r="V171" s="60" t="str">
        <f t="shared" si="17"/>
        <v/>
      </c>
      <c r="X171" s="58" t="str">
        <f t="shared" si="18"/>
        <v/>
      </c>
      <c r="Y171" s="96" t="str">
        <f t="shared" si="19"/>
        <v xml:space="preserve">  Rate</v>
      </c>
    </row>
    <row r="172" spans="2:25" ht="14.45" customHeight="1" x14ac:dyDescent="0.25">
      <c r="B172" s="76">
        <v>161</v>
      </c>
      <c r="C172" s="156"/>
      <c r="D172" s="72"/>
      <c r="E172" s="72"/>
      <c r="F172" s="156"/>
      <c r="G172" s="80"/>
      <c r="H172" s="73"/>
      <c r="I172" s="74" t="str">
        <f>IFERROR(VLOOKUP(H172,Lists!B:C,2,FALSE),"")</f>
        <v/>
      </c>
      <c r="J172" s="72"/>
      <c r="K172" s="73"/>
      <c r="L172" s="72"/>
      <c r="M172" s="94" t="str">
        <f>IFERROR(INDEX(Sheet1!$B$2:$B$110,MATCH('Claims Summary'!V172,Sheet1!$A$2:$A$110,0)),"")</f>
        <v/>
      </c>
      <c r="N172" s="74" t="str">
        <f>IFERROR(VLOOKUP(X172,'LTSS Rates'!A:B,2,FALSE),"")</f>
        <v/>
      </c>
      <c r="O172" s="72"/>
      <c r="P172" s="137">
        <f>IFERROR(INDEX('LTSS Rates'!$A$3:$J$126,MATCH(X172,'LTSS Rates'!$A$3:$A$126,0),MATCH(Y172,'LTSS Rates'!$A$3:$J$3,0)),0)</f>
        <v>0</v>
      </c>
      <c r="Q172" s="75">
        <f t="shared" si="15"/>
        <v>0</v>
      </c>
      <c r="R172" s="111"/>
      <c r="S172" s="117">
        <f t="shared" si="16"/>
        <v>0</v>
      </c>
      <c r="V172" s="60" t="str">
        <f t="shared" si="17"/>
        <v/>
      </c>
      <c r="X172" s="58" t="str">
        <f t="shared" si="18"/>
        <v/>
      </c>
      <c r="Y172" s="96" t="str">
        <f t="shared" si="19"/>
        <v xml:space="preserve">  Rate</v>
      </c>
    </row>
    <row r="173" spans="2:25" ht="14.45" customHeight="1" x14ac:dyDescent="0.25">
      <c r="B173" s="76">
        <v>162</v>
      </c>
      <c r="C173" s="156"/>
      <c r="D173" s="72"/>
      <c r="E173" s="72"/>
      <c r="F173" s="156"/>
      <c r="G173" s="80"/>
      <c r="H173" s="73"/>
      <c r="I173" s="74" t="str">
        <f>IFERROR(VLOOKUP(H173,Lists!B:C,2,FALSE),"")</f>
        <v/>
      </c>
      <c r="J173" s="72"/>
      <c r="K173" s="73"/>
      <c r="L173" s="72"/>
      <c r="M173" s="94" t="str">
        <f>IFERROR(INDEX(Sheet1!$B$2:$B$110,MATCH('Claims Summary'!V173,Sheet1!$A$2:$A$110,0)),"")</f>
        <v/>
      </c>
      <c r="N173" s="74" t="str">
        <f>IFERROR(VLOOKUP(X173,'LTSS Rates'!A:B,2,FALSE),"")</f>
        <v/>
      </c>
      <c r="O173" s="72"/>
      <c r="P173" s="137">
        <f>IFERROR(INDEX('LTSS Rates'!$A$3:$J$126,MATCH(X173,'LTSS Rates'!$A$3:$A$126,0),MATCH(Y173,'LTSS Rates'!$A$3:$J$3,0)),0)</f>
        <v>0</v>
      </c>
      <c r="Q173" s="75">
        <f t="shared" si="15"/>
        <v>0</v>
      </c>
      <c r="R173" s="111"/>
      <c r="S173" s="117">
        <f t="shared" si="16"/>
        <v>0</v>
      </c>
      <c r="V173" s="60" t="str">
        <f t="shared" si="17"/>
        <v/>
      </c>
      <c r="X173" s="58" t="str">
        <f t="shared" si="18"/>
        <v/>
      </c>
      <c r="Y173" s="96" t="str">
        <f t="shared" si="19"/>
        <v xml:space="preserve">  Rate</v>
      </c>
    </row>
    <row r="174" spans="2:25" ht="14.45" customHeight="1" x14ac:dyDescent="0.25">
      <c r="B174" s="76">
        <v>163</v>
      </c>
      <c r="C174" s="156"/>
      <c r="D174" s="72"/>
      <c r="E174" s="72"/>
      <c r="F174" s="156"/>
      <c r="G174" s="80"/>
      <c r="H174" s="73"/>
      <c r="I174" s="74" t="str">
        <f>IFERROR(VLOOKUP(H174,Lists!B:C,2,FALSE),"")</f>
        <v/>
      </c>
      <c r="J174" s="72"/>
      <c r="K174" s="73"/>
      <c r="L174" s="72"/>
      <c r="M174" s="94" t="str">
        <f>IFERROR(INDEX(Sheet1!$B$2:$B$110,MATCH('Claims Summary'!V174,Sheet1!$A$2:$A$110,0)),"")</f>
        <v/>
      </c>
      <c r="N174" s="74" t="str">
        <f>IFERROR(VLOOKUP(X174,'LTSS Rates'!A:B,2,FALSE),"")</f>
        <v/>
      </c>
      <c r="O174" s="72"/>
      <c r="P174" s="137">
        <f>IFERROR(INDEX('LTSS Rates'!$A$3:$J$126,MATCH(X174,'LTSS Rates'!$A$3:$A$126,0),MATCH(Y174,'LTSS Rates'!$A$3:$J$3,0)),0)</f>
        <v>0</v>
      </c>
      <c r="Q174" s="75">
        <f t="shared" si="15"/>
        <v>0</v>
      </c>
      <c r="R174" s="111"/>
      <c r="S174" s="117">
        <f t="shared" si="16"/>
        <v>0</v>
      </c>
      <c r="V174" s="60" t="str">
        <f t="shared" si="17"/>
        <v/>
      </c>
      <c r="X174" s="58" t="str">
        <f t="shared" si="18"/>
        <v/>
      </c>
      <c r="Y174" s="96" t="str">
        <f t="shared" si="19"/>
        <v xml:space="preserve">  Rate</v>
      </c>
    </row>
    <row r="175" spans="2:25" ht="14.45" customHeight="1" x14ac:dyDescent="0.25">
      <c r="B175" s="71">
        <v>164</v>
      </c>
      <c r="C175" s="156"/>
      <c r="D175" s="72"/>
      <c r="E175" s="72"/>
      <c r="F175" s="156"/>
      <c r="G175" s="80"/>
      <c r="H175" s="73"/>
      <c r="I175" s="74" t="str">
        <f>IFERROR(VLOOKUP(H175,Lists!B:C,2,FALSE),"")</f>
        <v/>
      </c>
      <c r="J175" s="72"/>
      <c r="K175" s="73"/>
      <c r="L175" s="72"/>
      <c r="M175" s="94" t="str">
        <f>IFERROR(INDEX(Sheet1!$B$2:$B$110,MATCH('Claims Summary'!V175,Sheet1!$A$2:$A$110,0)),"")</f>
        <v/>
      </c>
      <c r="N175" s="74" t="str">
        <f>IFERROR(VLOOKUP(X175,'LTSS Rates'!A:B,2,FALSE),"")</f>
        <v/>
      </c>
      <c r="O175" s="72"/>
      <c r="P175" s="137">
        <f>IFERROR(INDEX('LTSS Rates'!$A$3:$J$126,MATCH(X175,'LTSS Rates'!$A$3:$A$126,0),MATCH(Y175,'LTSS Rates'!$A$3:$J$3,0)),0)</f>
        <v>0</v>
      </c>
      <c r="Q175" s="75">
        <f t="shared" si="15"/>
        <v>0</v>
      </c>
      <c r="R175" s="111"/>
      <c r="S175" s="117">
        <f t="shared" si="16"/>
        <v>0</v>
      </c>
      <c r="V175" s="60" t="str">
        <f t="shared" si="17"/>
        <v/>
      </c>
      <c r="X175" s="58" t="str">
        <f t="shared" si="18"/>
        <v/>
      </c>
      <c r="Y175" s="96" t="str">
        <f t="shared" si="19"/>
        <v xml:space="preserve">  Rate</v>
      </c>
    </row>
    <row r="176" spans="2:25" ht="14.45" customHeight="1" x14ac:dyDescent="0.25">
      <c r="B176" s="76">
        <v>165</v>
      </c>
      <c r="C176" s="156"/>
      <c r="D176" s="72"/>
      <c r="E176" s="72"/>
      <c r="F176" s="156"/>
      <c r="G176" s="80"/>
      <c r="H176" s="73"/>
      <c r="I176" s="74" t="str">
        <f>IFERROR(VLOOKUP(H176,Lists!B:C,2,FALSE),"")</f>
        <v/>
      </c>
      <c r="J176" s="72"/>
      <c r="K176" s="73"/>
      <c r="L176" s="72"/>
      <c r="M176" s="94" t="str">
        <f>IFERROR(INDEX(Sheet1!$B$2:$B$110,MATCH('Claims Summary'!V176,Sheet1!$A$2:$A$110,0)),"")</f>
        <v/>
      </c>
      <c r="N176" s="74" t="str">
        <f>IFERROR(VLOOKUP(X176,'LTSS Rates'!A:B,2,FALSE),"")</f>
        <v/>
      </c>
      <c r="O176" s="72"/>
      <c r="P176" s="137">
        <f>IFERROR(INDEX('LTSS Rates'!$A$3:$J$126,MATCH(X176,'LTSS Rates'!$A$3:$A$126,0),MATCH(Y176,'LTSS Rates'!$A$3:$J$3,0)),0)</f>
        <v>0</v>
      </c>
      <c r="Q176" s="75">
        <f t="shared" ref="Q176:Q212" si="20">IFERROR(O176*P176,0)</f>
        <v>0</v>
      </c>
      <c r="R176" s="111"/>
      <c r="S176" s="117">
        <f t="shared" ref="S176:S212" si="21">Q176+R176</f>
        <v>0</v>
      </c>
      <c r="V176" s="60" t="str">
        <f t="shared" ref="V176:V212" si="22">CONCATENATE(K176,J176,L176)</f>
        <v/>
      </c>
      <c r="X176" s="58" t="str">
        <f t="shared" ref="X176:X212" si="23">IF(J176="State Funded",CONCATENATE(K176,"CP"),CONCATENATE(K176,J176))</f>
        <v/>
      </c>
      <c r="Y176" s="96" t="str">
        <f t="shared" ref="Y176:Y212" si="24">CONCATENATE(L176," ",I176," ","Rate")</f>
        <v xml:space="preserve">  Rate</v>
      </c>
    </row>
    <row r="177" spans="2:25" ht="14.45" customHeight="1" x14ac:dyDescent="0.25">
      <c r="B177" s="76">
        <v>166</v>
      </c>
      <c r="C177" s="156"/>
      <c r="D177" s="72"/>
      <c r="E177" s="72"/>
      <c r="F177" s="156"/>
      <c r="G177" s="80"/>
      <c r="H177" s="73"/>
      <c r="I177" s="74" t="str">
        <f>IFERROR(VLOOKUP(H177,Lists!B:C,2,FALSE),"")</f>
        <v/>
      </c>
      <c r="J177" s="72"/>
      <c r="K177" s="73"/>
      <c r="L177" s="72"/>
      <c r="M177" s="94" t="str">
        <f>IFERROR(INDEX(Sheet1!$B$2:$B$110,MATCH('Claims Summary'!V177,Sheet1!$A$2:$A$110,0)),"")</f>
        <v/>
      </c>
      <c r="N177" s="74" t="str">
        <f>IFERROR(VLOOKUP(X177,'LTSS Rates'!A:B,2,FALSE),"")</f>
        <v/>
      </c>
      <c r="O177" s="72"/>
      <c r="P177" s="137">
        <f>IFERROR(INDEX('LTSS Rates'!$A$3:$J$126,MATCH(X177,'LTSS Rates'!$A$3:$A$126,0),MATCH(Y177,'LTSS Rates'!$A$3:$J$3,0)),0)</f>
        <v>0</v>
      </c>
      <c r="Q177" s="75">
        <f t="shared" si="20"/>
        <v>0</v>
      </c>
      <c r="R177" s="111"/>
      <c r="S177" s="117">
        <f t="shared" si="21"/>
        <v>0</v>
      </c>
      <c r="V177" s="60" t="str">
        <f t="shared" si="22"/>
        <v/>
      </c>
      <c r="X177" s="58" t="str">
        <f t="shared" si="23"/>
        <v/>
      </c>
      <c r="Y177" s="96" t="str">
        <f t="shared" si="24"/>
        <v xml:space="preserve">  Rate</v>
      </c>
    </row>
    <row r="178" spans="2:25" ht="14.45" customHeight="1" x14ac:dyDescent="0.25">
      <c r="B178" s="76">
        <v>167</v>
      </c>
      <c r="C178" s="156"/>
      <c r="D178" s="72"/>
      <c r="E178" s="72"/>
      <c r="F178" s="156"/>
      <c r="G178" s="80"/>
      <c r="H178" s="73"/>
      <c r="I178" s="74" t="str">
        <f>IFERROR(VLOOKUP(H178,Lists!B:C,2,FALSE),"")</f>
        <v/>
      </c>
      <c r="J178" s="72"/>
      <c r="K178" s="73"/>
      <c r="L178" s="72"/>
      <c r="M178" s="94" t="str">
        <f>IFERROR(INDEX(Sheet1!$B$2:$B$110,MATCH('Claims Summary'!V178,Sheet1!$A$2:$A$110,0)),"")</f>
        <v/>
      </c>
      <c r="N178" s="74" t="str">
        <f>IFERROR(VLOOKUP(X178,'LTSS Rates'!A:B,2,FALSE),"")</f>
        <v/>
      </c>
      <c r="O178" s="72"/>
      <c r="P178" s="137">
        <f>IFERROR(INDEX('LTSS Rates'!$A$3:$J$126,MATCH(X178,'LTSS Rates'!$A$3:$A$126,0),MATCH(Y178,'LTSS Rates'!$A$3:$J$3,0)),0)</f>
        <v>0</v>
      </c>
      <c r="Q178" s="75">
        <f t="shared" si="20"/>
        <v>0</v>
      </c>
      <c r="R178" s="111"/>
      <c r="S178" s="117">
        <f t="shared" si="21"/>
        <v>0</v>
      </c>
      <c r="V178" s="60" t="str">
        <f t="shared" si="22"/>
        <v/>
      </c>
      <c r="X178" s="58" t="str">
        <f t="shared" si="23"/>
        <v/>
      </c>
      <c r="Y178" s="96" t="str">
        <f t="shared" si="24"/>
        <v xml:space="preserve">  Rate</v>
      </c>
    </row>
    <row r="179" spans="2:25" ht="14.45" customHeight="1" x14ac:dyDescent="0.25">
      <c r="B179" s="71">
        <v>168</v>
      </c>
      <c r="C179" s="156"/>
      <c r="D179" s="72"/>
      <c r="E179" s="72"/>
      <c r="F179" s="156"/>
      <c r="G179" s="80"/>
      <c r="H179" s="73"/>
      <c r="I179" s="74" t="str">
        <f>IFERROR(VLOOKUP(H179,Lists!B:C,2,FALSE),"")</f>
        <v/>
      </c>
      <c r="J179" s="72"/>
      <c r="K179" s="73"/>
      <c r="L179" s="72"/>
      <c r="M179" s="94" t="str">
        <f>IFERROR(INDEX(Sheet1!$B$2:$B$110,MATCH('Claims Summary'!V179,Sheet1!$A$2:$A$110,0)),"")</f>
        <v/>
      </c>
      <c r="N179" s="74" t="str">
        <f>IFERROR(VLOOKUP(X179,'LTSS Rates'!A:B,2,FALSE),"")</f>
        <v/>
      </c>
      <c r="O179" s="72"/>
      <c r="P179" s="137">
        <f>IFERROR(INDEX('LTSS Rates'!$A$3:$J$126,MATCH(X179,'LTSS Rates'!$A$3:$A$126,0),MATCH(Y179,'LTSS Rates'!$A$3:$J$3,0)),0)</f>
        <v>0</v>
      </c>
      <c r="Q179" s="75">
        <f t="shared" si="20"/>
        <v>0</v>
      </c>
      <c r="R179" s="111"/>
      <c r="S179" s="117">
        <f t="shared" si="21"/>
        <v>0</v>
      </c>
      <c r="V179" s="60" t="str">
        <f t="shared" si="22"/>
        <v/>
      </c>
      <c r="X179" s="58" t="str">
        <f t="shared" si="23"/>
        <v/>
      </c>
      <c r="Y179" s="96" t="str">
        <f t="shared" si="24"/>
        <v xml:space="preserve">  Rate</v>
      </c>
    </row>
    <row r="180" spans="2:25" ht="14.45" customHeight="1" x14ac:dyDescent="0.25">
      <c r="B180" s="76">
        <v>169</v>
      </c>
      <c r="C180" s="156"/>
      <c r="D180" s="72"/>
      <c r="E180" s="72"/>
      <c r="F180" s="156"/>
      <c r="G180" s="80"/>
      <c r="H180" s="73"/>
      <c r="I180" s="74" t="str">
        <f>IFERROR(VLOOKUP(H180,Lists!B:C,2,FALSE),"")</f>
        <v/>
      </c>
      <c r="J180" s="72"/>
      <c r="K180" s="73"/>
      <c r="L180" s="72"/>
      <c r="M180" s="94" t="str">
        <f>IFERROR(INDEX(Sheet1!$B$2:$B$110,MATCH('Claims Summary'!V180,Sheet1!$A$2:$A$110,0)),"")</f>
        <v/>
      </c>
      <c r="N180" s="74" t="str">
        <f>IFERROR(VLOOKUP(X180,'LTSS Rates'!A:B,2,FALSE),"")</f>
        <v/>
      </c>
      <c r="O180" s="72"/>
      <c r="P180" s="137">
        <f>IFERROR(INDEX('LTSS Rates'!$A$3:$J$126,MATCH(X180,'LTSS Rates'!$A$3:$A$126,0),MATCH(Y180,'LTSS Rates'!$A$3:$J$3,0)),0)</f>
        <v>0</v>
      </c>
      <c r="Q180" s="75">
        <f t="shared" si="20"/>
        <v>0</v>
      </c>
      <c r="R180" s="111"/>
      <c r="S180" s="117">
        <f t="shared" si="21"/>
        <v>0</v>
      </c>
      <c r="V180" s="60" t="str">
        <f t="shared" si="22"/>
        <v/>
      </c>
      <c r="X180" s="58" t="str">
        <f t="shared" si="23"/>
        <v/>
      </c>
      <c r="Y180" s="96" t="str">
        <f t="shared" si="24"/>
        <v xml:space="preserve">  Rate</v>
      </c>
    </row>
    <row r="181" spans="2:25" ht="14.45" customHeight="1" x14ac:dyDescent="0.25">
      <c r="B181" s="76">
        <v>170</v>
      </c>
      <c r="C181" s="156"/>
      <c r="D181" s="72"/>
      <c r="E181" s="72"/>
      <c r="F181" s="156"/>
      <c r="G181" s="80"/>
      <c r="H181" s="73"/>
      <c r="I181" s="74" t="str">
        <f>IFERROR(VLOOKUP(H181,Lists!B:C,2,FALSE),"")</f>
        <v/>
      </c>
      <c r="J181" s="72"/>
      <c r="K181" s="73"/>
      <c r="L181" s="72"/>
      <c r="M181" s="94" t="str">
        <f>IFERROR(INDEX(Sheet1!$B$2:$B$110,MATCH('Claims Summary'!V181,Sheet1!$A$2:$A$110,0)),"")</f>
        <v/>
      </c>
      <c r="N181" s="74" t="str">
        <f>IFERROR(VLOOKUP(X181,'LTSS Rates'!A:B,2,FALSE),"")</f>
        <v/>
      </c>
      <c r="O181" s="72"/>
      <c r="P181" s="137">
        <f>IFERROR(INDEX('LTSS Rates'!$A$3:$J$126,MATCH(X181,'LTSS Rates'!$A$3:$A$126,0),MATCH(Y181,'LTSS Rates'!$A$3:$J$3,0)),0)</f>
        <v>0</v>
      </c>
      <c r="Q181" s="75">
        <f t="shared" si="20"/>
        <v>0</v>
      </c>
      <c r="R181" s="111"/>
      <c r="S181" s="117">
        <f t="shared" si="21"/>
        <v>0</v>
      </c>
      <c r="V181" s="60" t="str">
        <f t="shared" si="22"/>
        <v/>
      </c>
      <c r="X181" s="58" t="str">
        <f t="shared" si="23"/>
        <v/>
      </c>
      <c r="Y181" s="96" t="str">
        <f t="shared" si="24"/>
        <v xml:space="preserve">  Rate</v>
      </c>
    </row>
    <row r="182" spans="2:25" ht="14.45" customHeight="1" x14ac:dyDescent="0.25">
      <c r="B182" s="76">
        <v>171</v>
      </c>
      <c r="C182" s="156"/>
      <c r="D182" s="72"/>
      <c r="E182" s="72"/>
      <c r="F182" s="156"/>
      <c r="G182" s="80"/>
      <c r="H182" s="73"/>
      <c r="I182" s="74" t="str">
        <f>IFERROR(VLOOKUP(H182,Lists!B:C,2,FALSE),"")</f>
        <v/>
      </c>
      <c r="J182" s="72"/>
      <c r="K182" s="73"/>
      <c r="L182" s="72"/>
      <c r="M182" s="94" t="str">
        <f>IFERROR(INDEX(Sheet1!$B$2:$B$110,MATCH('Claims Summary'!V182,Sheet1!$A$2:$A$110,0)),"")</f>
        <v/>
      </c>
      <c r="N182" s="74" t="str">
        <f>IFERROR(VLOOKUP(X182,'LTSS Rates'!A:B,2,FALSE),"")</f>
        <v/>
      </c>
      <c r="O182" s="72"/>
      <c r="P182" s="137">
        <f>IFERROR(INDEX('LTSS Rates'!$A$3:$J$126,MATCH(X182,'LTSS Rates'!$A$3:$A$126,0),MATCH(Y182,'LTSS Rates'!$A$3:$J$3,0)),0)</f>
        <v>0</v>
      </c>
      <c r="Q182" s="75">
        <f t="shared" si="20"/>
        <v>0</v>
      </c>
      <c r="R182" s="111"/>
      <c r="S182" s="117">
        <f t="shared" si="21"/>
        <v>0</v>
      </c>
      <c r="V182" s="60" t="str">
        <f t="shared" si="22"/>
        <v/>
      </c>
      <c r="X182" s="58" t="str">
        <f t="shared" si="23"/>
        <v/>
      </c>
      <c r="Y182" s="96" t="str">
        <f t="shared" si="24"/>
        <v xml:space="preserve">  Rate</v>
      </c>
    </row>
    <row r="183" spans="2:25" ht="14.45" customHeight="1" x14ac:dyDescent="0.25">
      <c r="B183" s="71">
        <v>172</v>
      </c>
      <c r="C183" s="156"/>
      <c r="D183" s="72"/>
      <c r="E183" s="72"/>
      <c r="F183" s="156"/>
      <c r="G183" s="80"/>
      <c r="H183" s="73"/>
      <c r="I183" s="74" t="str">
        <f>IFERROR(VLOOKUP(H183,Lists!B:C,2,FALSE),"")</f>
        <v/>
      </c>
      <c r="J183" s="72"/>
      <c r="K183" s="73"/>
      <c r="L183" s="72"/>
      <c r="M183" s="94" t="str">
        <f>IFERROR(INDEX(Sheet1!$B$2:$B$110,MATCH('Claims Summary'!V183,Sheet1!$A$2:$A$110,0)),"")</f>
        <v/>
      </c>
      <c r="N183" s="74" t="str">
        <f>IFERROR(VLOOKUP(X183,'LTSS Rates'!A:B,2,FALSE),"")</f>
        <v/>
      </c>
      <c r="O183" s="72"/>
      <c r="P183" s="137">
        <f>IFERROR(INDEX('LTSS Rates'!$A$3:$J$126,MATCH(X183,'LTSS Rates'!$A$3:$A$126,0),MATCH(Y183,'LTSS Rates'!$A$3:$J$3,0)),0)</f>
        <v>0</v>
      </c>
      <c r="Q183" s="75">
        <f t="shared" si="20"/>
        <v>0</v>
      </c>
      <c r="R183" s="111"/>
      <c r="S183" s="117">
        <f t="shared" si="21"/>
        <v>0</v>
      </c>
      <c r="V183" s="60" t="str">
        <f t="shared" si="22"/>
        <v/>
      </c>
      <c r="X183" s="58" t="str">
        <f t="shared" si="23"/>
        <v/>
      </c>
      <c r="Y183" s="96" t="str">
        <f t="shared" si="24"/>
        <v xml:space="preserve">  Rate</v>
      </c>
    </row>
    <row r="184" spans="2:25" ht="14.45" customHeight="1" x14ac:dyDescent="0.25">
      <c r="B184" s="76">
        <v>173</v>
      </c>
      <c r="C184" s="156"/>
      <c r="D184" s="72"/>
      <c r="E184" s="72"/>
      <c r="F184" s="156"/>
      <c r="G184" s="80"/>
      <c r="H184" s="73"/>
      <c r="I184" s="74" t="str">
        <f>IFERROR(VLOOKUP(H184,Lists!B:C,2,FALSE),"")</f>
        <v/>
      </c>
      <c r="J184" s="72"/>
      <c r="K184" s="73"/>
      <c r="L184" s="72"/>
      <c r="M184" s="94" t="str">
        <f>IFERROR(INDEX(Sheet1!$B$2:$B$110,MATCH('Claims Summary'!V184,Sheet1!$A$2:$A$110,0)),"")</f>
        <v/>
      </c>
      <c r="N184" s="74" t="str">
        <f>IFERROR(VLOOKUP(X184,'LTSS Rates'!A:B,2,FALSE),"")</f>
        <v/>
      </c>
      <c r="O184" s="72"/>
      <c r="P184" s="137">
        <f>IFERROR(INDEX('LTSS Rates'!$A$3:$J$126,MATCH(X184,'LTSS Rates'!$A$3:$A$126,0),MATCH(Y184,'LTSS Rates'!$A$3:$J$3,0)),0)</f>
        <v>0</v>
      </c>
      <c r="Q184" s="75">
        <f t="shared" si="20"/>
        <v>0</v>
      </c>
      <c r="R184" s="111"/>
      <c r="S184" s="117">
        <f t="shared" si="21"/>
        <v>0</v>
      </c>
      <c r="V184" s="60" t="str">
        <f t="shared" si="22"/>
        <v/>
      </c>
      <c r="X184" s="58" t="str">
        <f t="shared" si="23"/>
        <v/>
      </c>
      <c r="Y184" s="96" t="str">
        <f t="shared" si="24"/>
        <v xml:space="preserve">  Rate</v>
      </c>
    </row>
    <row r="185" spans="2:25" ht="14.45" customHeight="1" x14ac:dyDescent="0.25">
      <c r="B185" s="76">
        <v>174</v>
      </c>
      <c r="C185" s="156"/>
      <c r="D185" s="72"/>
      <c r="E185" s="72"/>
      <c r="F185" s="156"/>
      <c r="G185" s="80"/>
      <c r="H185" s="73"/>
      <c r="I185" s="74" t="str">
        <f>IFERROR(VLOOKUP(H185,Lists!B:C,2,FALSE),"")</f>
        <v/>
      </c>
      <c r="J185" s="72"/>
      <c r="K185" s="73"/>
      <c r="L185" s="72"/>
      <c r="M185" s="94" t="str">
        <f>IFERROR(INDEX(Sheet1!$B$2:$B$110,MATCH('Claims Summary'!V185,Sheet1!$A$2:$A$110,0)),"")</f>
        <v/>
      </c>
      <c r="N185" s="74" t="str">
        <f>IFERROR(VLOOKUP(X185,'LTSS Rates'!A:B,2,FALSE),"")</f>
        <v/>
      </c>
      <c r="O185" s="72"/>
      <c r="P185" s="137">
        <f>IFERROR(INDEX('LTSS Rates'!$A$3:$J$126,MATCH(X185,'LTSS Rates'!$A$3:$A$126,0),MATCH(Y185,'LTSS Rates'!$A$3:$J$3,0)),0)</f>
        <v>0</v>
      </c>
      <c r="Q185" s="75">
        <f t="shared" si="20"/>
        <v>0</v>
      </c>
      <c r="R185" s="111"/>
      <c r="S185" s="117">
        <f t="shared" si="21"/>
        <v>0</v>
      </c>
      <c r="V185" s="60" t="str">
        <f t="shared" si="22"/>
        <v/>
      </c>
      <c r="X185" s="58" t="str">
        <f t="shared" si="23"/>
        <v/>
      </c>
      <c r="Y185" s="96" t="str">
        <f t="shared" si="24"/>
        <v xml:space="preserve">  Rate</v>
      </c>
    </row>
    <row r="186" spans="2:25" ht="14.45" customHeight="1" x14ac:dyDescent="0.25">
      <c r="B186" s="76">
        <v>175</v>
      </c>
      <c r="C186" s="156"/>
      <c r="D186" s="72"/>
      <c r="E186" s="72"/>
      <c r="F186" s="156"/>
      <c r="G186" s="80"/>
      <c r="H186" s="73"/>
      <c r="I186" s="74" t="str">
        <f>IFERROR(VLOOKUP(H186,Lists!B:C,2,FALSE),"")</f>
        <v/>
      </c>
      <c r="J186" s="72"/>
      <c r="K186" s="73"/>
      <c r="L186" s="72"/>
      <c r="M186" s="94" t="str">
        <f>IFERROR(INDEX(Sheet1!$B$2:$B$110,MATCH('Claims Summary'!V186,Sheet1!$A$2:$A$110,0)),"")</f>
        <v/>
      </c>
      <c r="N186" s="74" t="str">
        <f>IFERROR(VLOOKUP(X186,'LTSS Rates'!A:B,2,FALSE),"")</f>
        <v/>
      </c>
      <c r="O186" s="72"/>
      <c r="P186" s="137">
        <f>IFERROR(INDEX('LTSS Rates'!$A$3:$J$126,MATCH(X186,'LTSS Rates'!$A$3:$A$126,0),MATCH(Y186,'LTSS Rates'!$A$3:$J$3,0)),0)</f>
        <v>0</v>
      </c>
      <c r="Q186" s="75">
        <f t="shared" si="20"/>
        <v>0</v>
      </c>
      <c r="R186" s="111"/>
      <c r="S186" s="117">
        <f t="shared" si="21"/>
        <v>0</v>
      </c>
      <c r="V186" s="60" t="str">
        <f t="shared" si="22"/>
        <v/>
      </c>
      <c r="X186" s="58" t="str">
        <f t="shared" si="23"/>
        <v/>
      </c>
      <c r="Y186" s="96" t="str">
        <f t="shared" si="24"/>
        <v xml:space="preserve">  Rate</v>
      </c>
    </row>
    <row r="187" spans="2:25" ht="14.45" customHeight="1" x14ac:dyDescent="0.25">
      <c r="B187" s="71">
        <v>176</v>
      </c>
      <c r="C187" s="156"/>
      <c r="D187" s="72"/>
      <c r="E187" s="72"/>
      <c r="F187" s="156"/>
      <c r="G187" s="80"/>
      <c r="H187" s="73"/>
      <c r="I187" s="74" t="str">
        <f>IFERROR(VLOOKUP(H187,Lists!B:C,2,FALSE),"")</f>
        <v/>
      </c>
      <c r="J187" s="72"/>
      <c r="K187" s="73"/>
      <c r="L187" s="72"/>
      <c r="M187" s="94" t="str">
        <f>IFERROR(INDEX(Sheet1!$B$2:$B$110,MATCH('Claims Summary'!V187,Sheet1!$A$2:$A$110,0)),"")</f>
        <v/>
      </c>
      <c r="N187" s="74" t="str">
        <f>IFERROR(VLOOKUP(X187,'LTSS Rates'!A:B,2,FALSE),"")</f>
        <v/>
      </c>
      <c r="O187" s="72"/>
      <c r="P187" s="137">
        <f>IFERROR(INDEX('LTSS Rates'!$A$3:$J$126,MATCH(X187,'LTSS Rates'!$A$3:$A$126,0),MATCH(Y187,'LTSS Rates'!$A$3:$J$3,0)),0)</f>
        <v>0</v>
      </c>
      <c r="Q187" s="75">
        <f t="shared" si="20"/>
        <v>0</v>
      </c>
      <c r="R187" s="111"/>
      <c r="S187" s="117">
        <f t="shared" si="21"/>
        <v>0</v>
      </c>
      <c r="V187" s="60" t="str">
        <f t="shared" si="22"/>
        <v/>
      </c>
      <c r="X187" s="58" t="str">
        <f t="shared" si="23"/>
        <v/>
      </c>
      <c r="Y187" s="96" t="str">
        <f t="shared" si="24"/>
        <v xml:space="preserve">  Rate</v>
      </c>
    </row>
    <row r="188" spans="2:25" ht="14.45" customHeight="1" x14ac:dyDescent="0.25">
      <c r="B188" s="76">
        <v>177</v>
      </c>
      <c r="C188" s="156"/>
      <c r="D188" s="72"/>
      <c r="E188" s="72"/>
      <c r="F188" s="156"/>
      <c r="G188" s="80"/>
      <c r="H188" s="73"/>
      <c r="I188" s="74" t="str">
        <f>IFERROR(VLOOKUP(H188,Lists!B:C,2,FALSE),"")</f>
        <v/>
      </c>
      <c r="J188" s="72"/>
      <c r="K188" s="73"/>
      <c r="L188" s="72"/>
      <c r="M188" s="94" t="str">
        <f>IFERROR(INDEX(Sheet1!$B$2:$B$110,MATCH('Claims Summary'!V188,Sheet1!$A$2:$A$110,0)),"")</f>
        <v/>
      </c>
      <c r="N188" s="74" t="str">
        <f>IFERROR(VLOOKUP(X188,'LTSS Rates'!A:B,2,FALSE),"")</f>
        <v/>
      </c>
      <c r="O188" s="72"/>
      <c r="P188" s="137">
        <f>IFERROR(INDEX('LTSS Rates'!$A$3:$J$126,MATCH(X188,'LTSS Rates'!$A$3:$A$126,0),MATCH(Y188,'LTSS Rates'!$A$3:$J$3,0)),0)</f>
        <v>0</v>
      </c>
      <c r="Q188" s="75">
        <f t="shared" si="20"/>
        <v>0</v>
      </c>
      <c r="R188" s="111"/>
      <c r="S188" s="117">
        <f t="shared" si="21"/>
        <v>0</v>
      </c>
      <c r="V188" s="60" t="str">
        <f t="shared" si="22"/>
        <v/>
      </c>
      <c r="X188" s="58" t="str">
        <f t="shared" si="23"/>
        <v/>
      </c>
      <c r="Y188" s="96" t="str">
        <f t="shared" si="24"/>
        <v xml:space="preserve">  Rate</v>
      </c>
    </row>
    <row r="189" spans="2:25" ht="14.45" customHeight="1" x14ac:dyDescent="0.25">
      <c r="B189" s="76">
        <v>178</v>
      </c>
      <c r="C189" s="156"/>
      <c r="D189" s="72"/>
      <c r="E189" s="72"/>
      <c r="F189" s="156"/>
      <c r="G189" s="80"/>
      <c r="H189" s="73"/>
      <c r="I189" s="74" t="str">
        <f>IFERROR(VLOOKUP(H189,Lists!B:C,2,FALSE),"")</f>
        <v/>
      </c>
      <c r="J189" s="72"/>
      <c r="K189" s="73"/>
      <c r="L189" s="72"/>
      <c r="M189" s="94" t="str">
        <f>IFERROR(INDEX(Sheet1!$B$2:$B$110,MATCH('Claims Summary'!V189,Sheet1!$A$2:$A$110,0)),"")</f>
        <v/>
      </c>
      <c r="N189" s="74" t="str">
        <f>IFERROR(VLOOKUP(X189,'LTSS Rates'!A:B,2,FALSE),"")</f>
        <v/>
      </c>
      <c r="O189" s="72"/>
      <c r="P189" s="137">
        <f>IFERROR(INDEX('LTSS Rates'!$A$3:$J$126,MATCH(X189,'LTSS Rates'!$A$3:$A$126,0),MATCH(Y189,'LTSS Rates'!$A$3:$J$3,0)),0)</f>
        <v>0</v>
      </c>
      <c r="Q189" s="75">
        <f t="shared" si="20"/>
        <v>0</v>
      </c>
      <c r="R189" s="111"/>
      <c r="S189" s="117">
        <f t="shared" si="21"/>
        <v>0</v>
      </c>
      <c r="V189" s="60" t="str">
        <f t="shared" si="22"/>
        <v/>
      </c>
      <c r="X189" s="58" t="str">
        <f t="shared" si="23"/>
        <v/>
      </c>
      <c r="Y189" s="96" t="str">
        <f t="shared" si="24"/>
        <v xml:space="preserve">  Rate</v>
      </c>
    </row>
    <row r="190" spans="2:25" ht="14.45" customHeight="1" x14ac:dyDescent="0.25">
      <c r="B190" s="76">
        <v>179</v>
      </c>
      <c r="C190" s="156"/>
      <c r="D190" s="72"/>
      <c r="E190" s="72"/>
      <c r="F190" s="156"/>
      <c r="G190" s="80"/>
      <c r="H190" s="73"/>
      <c r="I190" s="74" t="str">
        <f>IFERROR(VLOOKUP(H190,Lists!B:C,2,FALSE),"")</f>
        <v/>
      </c>
      <c r="J190" s="72"/>
      <c r="K190" s="73"/>
      <c r="L190" s="72"/>
      <c r="M190" s="94" t="str">
        <f>IFERROR(INDEX(Sheet1!$B$2:$B$110,MATCH('Claims Summary'!V190,Sheet1!$A$2:$A$110,0)),"")</f>
        <v/>
      </c>
      <c r="N190" s="74" t="str">
        <f>IFERROR(VLOOKUP(X190,'LTSS Rates'!A:B,2,FALSE),"")</f>
        <v/>
      </c>
      <c r="O190" s="72"/>
      <c r="P190" s="137">
        <f>IFERROR(INDEX('LTSS Rates'!$A$3:$J$126,MATCH(X190,'LTSS Rates'!$A$3:$A$126,0),MATCH(Y190,'LTSS Rates'!$A$3:$J$3,0)),0)</f>
        <v>0</v>
      </c>
      <c r="Q190" s="75">
        <f t="shared" si="20"/>
        <v>0</v>
      </c>
      <c r="R190" s="111"/>
      <c r="S190" s="117">
        <f t="shared" si="21"/>
        <v>0</v>
      </c>
      <c r="V190" s="60" t="str">
        <f t="shared" si="22"/>
        <v/>
      </c>
      <c r="X190" s="58" t="str">
        <f t="shared" si="23"/>
        <v/>
      </c>
      <c r="Y190" s="96" t="str">
        <f t="shared" si="24"/>
        <v xml:space="preserve">  Rate</v>
      </c>
    </row>
    <row r="191" spans="2:25" ht="14.45" customHeight="1" x14ac:dyDescent="0.25">
      <c r="B191" s="71">
        <v>180</v>
      </c>
      <c r="C191" s="156"/>
      <c r="D191" s="72"/>
      <c r="E191" s="72"/>
      <c r="F191" s="156"/>
      <c r="G191" s="80"/>
      <c r="H191" s="73"/>
      <c r="I191" s="74" t="str">
        <f>IFERROR(VLOOKUP(H191,Lists!B:C,2,FALSE),"")</f>
        <v/>
      </c>
      <c r="J191" s="72"/>
      <c r="K191" s="73"/>
      <c r="L191" s="72"/>
      <c r="M191" s="94" t="str">
        <f>IFERROR(INDEX(Sheet1!$B$2:$B$110,MATCH('Claims Summary'!V191,Sheet1!$A$2:$A$110,0)),"")</f>
        <v/>
      </c>
      <c r="N191" s="74" t="str">
        <f>IFERROR(VLOOKUP(X191,'LTSS Rates'!A:B,2,FALSE),"")</f>
        <v/>
      </c>
      <c r="O191" s="72"/>
      <c r="P191" s="137">
        <f>IFERROR(INDEX('LTSS Rates'!$A$3:$J$126,MATCH(X191,'LTSS Rates'!$A$3:$A$126,0),MATCH(Y191,'LTSS Rates'!$A$3:$J$3,0)),0)</f>
        <v>0</v>
      </c>
      <c r="Q191" s="75">
        <f t="shared" si="20"/>
        <v>0</v>
      </c>
      <c r="R191" s="111"/>
      <c r="S191" s="117">
        <f t="shared" si="21"/>
        <v>0</v>
      </c>
      <c r="V191" s="60" t="str">
        <f t="shared" si="22"/>
        <v/>
      </c>
      <c r="X191" s="58" t="str">
        <f t="shared" si="23"/>
        <v/>
      </c>
      <c r="Y191" s="96" t="str">
        <f t="shared" si="24"/>
        <v xml:space="preserve">  Rate</v>
      </c>
    </row>
    <row r="192" spans="2:25" ht="14.45" customHeight="1" x14ac:dyDescent="0.25">
      <c r="B192" s="76">
        <v>181</v>
      </c>
      <c r="C192" s="156"/>
      <c r="D192" s="72"/>
      <c r="E192" s="72"/>
      <c r="F192" s="156"/>
      <c r="G192" s="80"/>
      <c r="H192" s="73"/>
      <c r="I192" s="74" t="str">
        <f>IFERROR(VLOOKUP(H192,Lists!B:C,2,FALSE),"")</f>
        <v/>
      </c>
      <c r="J192" s="72"/>
      <c r="K192" s="73"/>
      <c r="L192" s="72"/>
      <c r="M192" s="94" t="str">
        <f>IFERROR(INDEX(Sheet1!$B$2:$B$110,MATCH('Claims Summary'!V192,Sheet1!$A$2:$A$110,0)),"")</f>
        <v/>
      </c>
      <c r="N192" s="74" t="str">
        <f>IFERROR(VLOOKUP(X192,'LTSS Rates'!A:B,2,FALSE),"")</f>
        <v/>
      </c>
      <c r="O192" s="72"/>
      <c r="P192" s="137">
        <f>IFERROR(INDEX('LTSS Rates'!$A$3:$J$126,MATCH(X192,'LTSS Rates'!$A$3:$A$126,0),MATCH(Y192,'LTSS Rates'!$A$3:$J$3,0)),0)</f>
        <v>0</v>
      </c>
      <c r="Q192" s="75">
        <f t="shared" si="20"/>
        <v>0</v>
      </c>
      <c r="R192" s="111"/>
      <c r="S192" s="117">
        <f t="shared" si="21"/>
        <v>0</v>
      </c>
      <c r="V192" s="60" t="str">
        <f t="shared" si="22"/>
        <v/>
      </c>
      <c r="X192" s="58" t="str">
        <f t="shared" si="23"/>
        <v/>
      </c>
      <c r="Y192" s="96" t="str">
        <f t="shared" si="24"/>
        <v xml:space="preserve">  Rate</v>
      </c>
    </row>
    <row r="193" spans="2:25" ht="14.45" customHeight="1" x14ac:dyDescent="0.25">
      <c r="B193" s="76">
        <v>182</v>
      </c>
      <c r="C193" s="156"/>
      <c r="D193" s="72"/>
      <c r="E193" s="72"/>
      <c r="F193" s="156"/>
      <c r="G193" s="80"/>
      <c r="H193" s="73"/>
      <c r="I193" s="74" t="str">
        <f>IFERROR(VLOOKUP(H193,Lists!B:C,2,FALSE),"")</f>
        <v/>
      </c>
      <c r="J193" s="72"/>
      <c r="K193" s="73"/>
      <c r="L193" s="72"/>
      <c r="M193" s="94" t="str">
        <f>IFERROR(INDEX(Sheet1!$B$2:$B$110,MATCH('Claims Summary'!V193,Sheet1!$A$2:$A$110,0)),"")</f>
        <v/>
      </c>
      <c r="N193" s="74" t="str">
        <f>IFERROR(VLOOKUP(X193,'LTSS Rates'!A:B,2,FALSE),"")</f>
        <v/>
      </c>
      <c r="O193" s="72"/>
      <c r="P193" s="137">
        <f>IFERROR(INDEX('LTSS Rates'!$A$3:$J$126,MATCH(X193,'LTSS Rates'!$A$3:$A$126,0),MATCH(Y193,'LTSS Rates'!$A$3:$J$3,0)),0)</f>
        <v>0</v>
      </c>
      <c r="Q193" s="75">
        <f t="shared" si="20"/>
        <v>0</v>
      </c>
      <c r="R193" s="111"/>
      <c r="S193" s="117">
        <f t="shared" si="21"/>
        <v>0</v>
      </c>
      <c r="V193" s="60" t="str">
        <f t="shared" si="22"/>
        <v/>
      </c>
      <c r="X193" s="58" t="str">
        <f t="shared" si="23"/>
        <v/>
      </c>
      <c r="Y193" s="96" t="str">
        <f t="shared" si="24"/>
        <v xml:space="preserve">  Rate</v>
      </c>
    </row>
    <row r="194" spans="2:25" ht="14.45" customHeight="1" x14ac:dyDescent="0.25">
      <c r="B194" s="76">
        <v>183</v>
      </c>
      <c r="C194" s="156"/>
      <c r="D194" s="72"/>
      <c r="E194" s="72"/>
      <c r="F194" s="156"/>
      <c r="G194" s="80"/>
      <c r="H194" s="73"/>
      <c r="I194" s="74" t="str">
        <f>IFERROR(VLOOKUP(H194,Lists!B:C,2,FALSE),"")</f>
        <v/>
      </c>
      <c r="J194" s="72"/>
      <c r="K194" s="73"/>
      <c r="L194" s="72"/>
      <c r="M194" s="94" t="str">
        <f>IFERROR(INDEX(Sheet1!$B$2:$B$110,MATCH('Claims Summary'!V194,Sheet1!$A$2:$A$110,0)),"")</f>
        <v/>
      </c>
      <c r="N194" s="74" t="str">
        <f>IFERROR(VLOOKUP(X194,'LTSS Rates'!A:B,2,FALSE),"")</f>
        <v/>
      </c>
      <c r="O194" s="72"/>
      <c r="P194" s="137">
        <f>IFERROR(INDEX('LTSS Rates'!$A$3:$J$126,MATCH(X194,'LTSS Rates'!$A$3:$A$126,0),MATCH(Y194,'LTSS Rates'!$A$3:$J$3,0)),0)</f>
        <v>0</v>
      </c>
      <c r="Q194" s="75">
        <f t="shared" si="20"/>
        <v>0</v>
      </c>
      <c r="R194" s="111"/>
      <c r="S194" s="117">
        <f t="shared" si="21"/>
        <v>0</v>
      </c>
      <c r="V194" s="60" t="str">
        <f t="shared" si="22"/>
        <v/>
      </c>
      <c r="X194" s="58" t="str">
        <f t="shared" si="23"/>
        <v/>
      </c>
      <c r="Y194" s="96" t="str">
        <f t="shared" si="24"/>
        <v xml:space="preserve">  Rate</v>
      </c>
    </row>
    <row r="195" spans="2:25" ht="14.45" customHeight="1" x14ac:dyDescent="0.25">
      <c r="B195" s="71">
        <v>184</v>
      </c>
      <c r="C195" s="156"/>
      <c r="D195" s="72"/>
      <c r="E195" s="72"/>
      <c r="F195" s="156"/>
      <c r="G195" s="80"/>
      <c r="H195" s="73"/>
      <c r="I195" s="74" t="str">
        <f>IFERROR(VLOOKUP(H195,Lists!B:C,2,FALSE),"")</f>
        <v/>
      </c>
      <c r="J195" s="72"/>
      <c r="K195" s="73"/>
      <c r="L195" s="72"/>
      <c r="M195" s="94" t="str">
        <f>IFERROR(INDEX(Sheet1!$B$2:$B$110,MATCH('Claims Summary'!V195,Sheet1!$A$2:$A$110,0)),"")</f>
        <v/>
      </c>
      <c r="N195" s="74" t="str">
        <f>IFERROR(VLOOKUP(X195,'LTSS Rates'!A:B,2,FALSE),"")</f>
        <v/>
      </c>
      <c r="O195" s="72"/>
      <c r="P195" s="137">
        <f>IFERROR(INDEX('LTSS Rates'!$A$3:$J$126,MATCH(X195,'LTSS Rates'!$A$3:$A$126,0),MATCH(Y195,'LTSS Rates'!$A$3:$J$3,0)),0)</f>
        <v>0</v>
      </c>
      <c r="Q195" s="75">
        <f t="shared" si="20"/>
        <v>0</v>
      </c>
      <c r="R195" s="111"/>
      <c r="S195" s="117">
        <f t="shared" si="21"/>
        <v>0</v>
      </c>
      <c r="V195" s="60" t="str">
        <f t="shared" si="22"/>
        <v/>
      </c>
      <c r="X195" s="58" t="str">
        <f t="shared" si="23"/>
        <v/>
      </c>
      <c r="Y195" s="96" t="str">
        <f t="shared" si="24"/>
        <v xml:space="preserve">  Rate</v>
      </c>
    </row>
    <row r="196" spans="2:25" ht="14.45" customHeight="1" x14ac:dyDescent="0.25">
      <c r="B196" s="76">
        <v>185</v>
      </c>
      <c r="C196" s="156"/>
      <c r="D196" s="72"/>
      <c r="E196" s="72"/>
      <c r="F196" s="156"/>
      <c r="G196" s="80"/>
      <c r="H196" s="73"/>
      <c r="I196" s="74" t="str">
        <f>IFERROR(VLOOKUP(H196,Lists!B:C,2,FALSE),"")</f>
        <v/>
      </c>
      <c r="J196" s="72"/>
      <c r="K196" s="73"/>
      <c r="L196" s="72"/>
      <c r="M196" s="94" t="str">
        <f>IFERROR(INDEX(Sheet1!$B$2:$B$110,MATCH('Claims Summary'!V196,Sheet1!$A$2:$A$110,0)),"")</f>
        <v/>
      </c>
      <c r="N196" s="74" t="str">
        <f>IFERROR(VLOOKUP(X196,'LTSS Rates'!A:B,2,FALSE),"")</f>
        <v/>
      </c>
      <c r="O196" s="72"/>
      <c r="P196" s="137">
        <f>IFERROR(INDEX('LTSS Rates'!$A$3:$J$126,MATCH(X196,'LTSS Rates'!$A$3:$A$126,0),MATCH(Y196,'LTSS Rates'!$A$3:$J$3,0)),0)</f>
        <v>0</v>
      </c>
      <c r="Q196" s="75">
        <f t="shared" si="20"/>
        <v>0</v>
      </c>
      <c r="R196" s="111"/>
      <c r="S196" s="117">
        <f t="shared" si="21"/>
        <v>0</v>
      </c>
      <c r="V196" s="60" t="str">
        <f t="shared" si="22"/>
        <v/>
      </c>
      <c r="X196" s="58" t="str">
        <f t="shared" si="23"/>
        <v/>
      </c>
      <c r="Y196" s="96" t="str">
        <f t="shared" si="24"/>
        <v xml:space="preserve">  Rate</v>
      </c>
    </row>
    <row r="197" spans="2:25" ht="14.45" customHeight="1" x14ac:dyDescent="0.25">
      <c r="B197" s="76">
        <v>186</v>
      </c>
      <c r="C197" s="156"/>
      <c r="D197" s="72"/>
      <c r="E197" s="72"/>
      <c r="F197" s="156"/>
      <c r="G197" s="80"/>
      <c r="H197" s="73"/>
      <c r="I197" s="74" t="str">
        <f>IFERROR(VLOOKUP(H197,Lists!B:C,2,FALSE),"")</f>
        <v/>
      </c>
      <c r="J197" s="72"/>
      <c r="K197" s="73"/>
      <c r="L197" s="72"/>
      <c r="M197" s="94" t="str">
        <f>IFERROR(INDEX(Sheet1!$B$2:$B$110,MATCH('Claims Summary'!V197,Sheet1!$A$2:$A$110,0)),"")</f>
        <v/>
      </c>
      <c r="N197" s="74" t="str">
        <f>IFERROR(VLOOKUP(X197,'LTSS Rates'!A:B,2,FALSE),"")</f>
        <v/>
      </c>
      <c r="O197" s="72"/>
      <c r="P197" s="137">
        <f>IFERROR(INDEX('LTSS Rates'!$A$3:$J$126,MATCH(X197,'LTSS Rates'!$A$3:$A$126,0),MATCH(Y197,'LTSS Rates'!$A$3:$J$3,0)),0)</f>
        <v>0</v>
      </c>
      <c r="Q197" s="75">
        <f t="shared" si="20"/>
        <v>0</v>
      </c>
      <c r="R197" s="111"/>
      <c r="S197" s="117">
        <f t="shared" si="21"/>
        <v>0</v>
      </c>
      <c r="V197" s="60" t="str">
        <f t="shared" si="22"/>
        <v/>
      </c>
      <c r="X197" s="58" t="str">
        <f t="shared" si="23"/>
        <v/>
      </c>
      <c r="Y197" s="96" t="str">
        <f t="shared" si="24"/>
        <v xml:space="preserve">  Rate</v>
      </c>
    </row>
    <row r="198" spans="2:25" ht="14.45" customHeight="1" x14ac:dyDescent="0.25">
      <c r="B198" s="76">
        <v>187</v>
      </c>
      <c r="C198" s="156"/>
      <c r="D198" s="72"/>
      <c r="E198" s="72"/>
      <c r="F198" s="156"/>
      <c r="G198" s="80"/>
      <c r="H198" s="73"/>
      <c r="I198" s="74" t="str">
        <f>IFERROR(VLOOKUP(H198,Lists!B:C,2,FALSE),"")</f>
        <v/>
      </c>
      <c r="J198" s="72"/>
      <c r="K198" s="73"/>
      <c r="L198" s="72"/>
      <c r="M198" s="94" t="str">
        <f>IFERROR(INDEX(Sheet1!$B$2:$B$110,MATCH('Claims Summary'!V198,Sheet1!$A$2:$A$110,0)),"")</f>
        <v/>
      </c>
      <c r="N198" s="74" t="str">
        <f>IFERROR(VLOOKUP(X198,'LTSS Rates'!A:B,2,FALSE),"")</f>
        <v/>
      </c>
      <c r="O198" s="72"/>
      <c r="P198" s="137">
        <f>IFERROR(INDEX('LTSS Rates'!$A$3:$J$126,MATCH(X198,'LTSS Rates'!$A$3:$A$126,0),MATCH(Y198,'LTSS Rates'!$A$3:$J$3,0)),0)</f>
        <v>0</v>
      </c>
      <c r="Q198" s="75">
        <f t="shared" si="20"/>
        <v>0</v>
      </c>
      <c r="R198" s="111"/>
      <c r="S198" s="117">
        <f t="shared" si="21"/>
        <v>0</v>
      </c>
      <c r="V198" s="60" t="str">
        <f t="shared" si="22"/>
        <v/>
      </c>
      <c r="X198" s="58" t="str">
        <f t="shared" si="23"/>
        <v/>
      </c>
      <c r="Y198" s="96" t="str">
        <f t="shared" si="24"/>
        <v xml:space="preserve">  Rate</v>
      </c>
    </row>
    <row r="199" spans="2:25" ht="14.45" customHeight="1" x14ac:dyDescent="0.25">
      <c r="B199" s="71">
        <v>188</v>
      </c>
      <c r="C199" s="156"/>
      <c r="D199" s="72"/>
      <c r="E199" s="72"/>
      <c r="F199" s="156"/>
      <c r="G199" s="80"/>
      <c r="H199" s="73"/>
      <c r="I199" s="74" t="str">
        <f>IFERROR(VLOOKUP(H199,Lists!B:C,2,FALSE),"")</f>
        <v/>
      </c>
      <c r="J199" s="72"/>
      <c r="K199" s="73"/>
      <c r="L199" s="72"/>
      <c r="M199" s="94" t="str">
        <f>IFERROR(INDEX(Sheet1!$B$2:$B$110,MATCH('Claims Summary'!V199,Sheet1!$A$2:$A$110,0)),"")</f>
        <v/>
      </c>
      <c r="N199" s="74" t="str">
        <f>IFERROR(VLOOKUP(X199,'LTSS Rates'!A:B,2,FALSE),"")</f>
        <v/>
      </c>
      <c r="O199" s="72"/>
      <c r="P199" s="137">
        <f>IFERROR(INDEX('LTSS Rates'!$A$3:$J$126,MATCH(X199,'LTSS Rates'!$A$3:$A$126,0),MATCH(Y199,'LTSS Rates'!$A$3:$J$3,0)),0)</f>
        <v>0</v>
      </c>
      <c r="Q199" s="75">
        <f t="shared" si="20"/>
        <v>0</v>
      </c>
      <c r="R199" s="111"/>
      <c r="S199" s="117">
        <f t="shared" si="21"/>
        <v>0</v>
      </c>
      <c r="V199" s="60" t="str">
        <f t="shared" si="22"/>
        <v/>
      </c>
      <c r="X199" s="58" t="str">
        <f t="shared" si="23"/>
        <v/>
      </c>
      <c r="Y199" s="96" t="str">
        <f t="shared" si="24"/>
        <v xml:space="preserve">  Rate</v>
      </c>
    </row>
    <row r="200" spans="2:25" ht="14.45" customHeight="1" x14ac:dyDescent="0.25">
      <c r="B200" s="76">
        <v>189</v>
      </c>
      <c r="C200" s="156"/>
      <c r="D200" s="72"/>
      <c r="E200" s="72"/>
      <c r="F200" s="156"/>
      <c r="G200" s="80"/>
      <c r="H200" s="73"/>
      <c r="I200" s="74" t="str">
        <f>IFERROR(VLOOKUP(H200,Lists!B:C,2,FALSE),"")</f>
        <v/>
      </c>
      <c r="J200" s="72"/>
      <c r="K200" s="73"/>
      <c r="L200" s="72"/>
      <c r="M200" s="94" t="str">
        <f>IFERROR(INDEX(Sheet1!$B$2:$B$110,MATCH('Claims Summary'!V200,Sheet1!$A$2:$A$110,0)),"")</f>
        <v/>
      </c>
      <c r="N200" s="74" t="str">
        <f>IFERROR(VLOOKUP(X200,'LTSS Rates'!A:B,2,FALSE),"")</f>
        <v/>
      </c>
      <c r="O200" s="72"/>
      <c r="P200" s="137">
        <f>IFERROR(INDEX('LTSS Rates'!$A$3:$J$126,MATCH(X200,'LTSS Rates'!$A$3:$A$126,0),MATCH(Y200,'LTSS Rates'!$A$3:$J$3,0)),0)</f>
        <v>0</v>
      </c>
      <c r="Q200" s="75">
        <f t="shared" si="20"/>
        <v>0</v>
      </c>
      <c r="R200" s="111"/>
      <c r="S200" s="117">
        <f t="shared" si="21"/>
        <v>0</v>
      </c>
      <c r="V200" s="60" t="str">
        <f t="shared" si="22"/>
        <v/>
      </c>
      <c r="X200" s="58" t="str">
        <f t="shared" si="23"/>
        <v/>
      </c>
      <c r="Y200" s="96" t="str">
        <f t="shared" si="24"/>
        <v xml:space="preserve">  Rate</v>
      </c>
    </row>
    <row r="201" spans="2:25" ht="14.45" customHeight="1" x14ac:dyDescent="0.25">
      <c r="B201" s="76">
        <v>190</v>
      </c>
      <c r="C201" s="156"/>
      <c r="D201" s="72"/>
      <c r="E201" s="72"/>
      <c r="F201" s="156"/>
      <c r="G201" s="80"/>
      <c r="H201" s="73"/>
      <c r="I201" s="74" t="str">
        <f>IFERROR(VLOOKUP(H201,Lists!B:C,2,FALSE),"")</f>
        <v/>
      </c>
      <c r="J201" s="72"/>
      <c r="K201" s="73"/>
      <c r="L201" s="72"/>
      <c r="M201" s="94" t="str">
        <f>IFERROR(INDEX(Sheet1!$B$2:$B$110,MATCH('Claims Summary'!V201,Sheet1!$A$2:$A$110,0)),"")</f>
        <v/>
      </c>
      <c r="N201" s="74" t="str">
        <f>IFERROR(VLOOKUP(X201,'LTSS Rates'!A:B,2,FALSE),"")</f>
        <v/>
      </c>
      <c r="O201" s="72"/>
      <c r="P201" s="137">
        <f>IFERROR(INDEX('LTSS Rates'!$A$3:$J$126,MATCH(X201,'LTSS Rates'!$A$3:$A$126,0),MATCH(Y201,'LTSS Rates'!$A$3:$J$3,0)),0)</f>
        <v>0</v>
      </c>
      <c r="Q201" s="75">
        <f t="shared" si="20"/>
        <v>0</v>
      </c>
      <c r="R201" s="111"/>
      <c r="S201" s="117">
        <f t="shared" si="21"/>
        <v>0</v>
      </c>
      <c r="V201" s="60" t="str">
        <f t="shared" si="22"/>
        <v/>
      </c>
      <c r="X201" s="58" t="str">
        <f t="shared" si="23"/>
        <v/>
      </c>
      <c r="Y201" s="96" t="str">
        <f t="shared" si="24"/>
        <v xml:space="preserve">  Rate</v>
      </c>
    </row>
    <row r="202" spans="2:25" ht="14.45" customHeight="1" x14ac:dyDescent="0.25">
      <c r="B202" s="76">
        <v>191</v>
      </c>
      <c r="C202" s="156"/>
      <c r="D202" s="72"/>
      <c r="E202" s="72"/>
      <c r="F202" s="156"/>
      <c r="G202" s="80"/>
      <c r="H202" s="73"/>
      <c r="I202" s="74" t="str">
        <f>IFERROR(VLOOKUP(H202,Lists!B:C,2,FALSE),"")</f>
        <v/>
      </c>
      <c r="J202" s="72"/>
      <c r="K202" s="73"/>
      <c r="L202" s="72"/>
      <c r="M202" s="94" t="str">
        <f>IFERROR(INDEX(Sheet1!$B$2:$B$110,MATCH('Claims Summary'!V202,Sheet1!$A$2:$A$110,0)),"")</f>
        <v/>
      </c>
      <c r="N202" s="74" t="str">
        <f>IFERROR(VLOOKUP(X202,'LTSS Rates'!A:B,2,FALSE),"")</f>
        <v/>
      </c>
      <c r="O202" s="72"/>
      <c r="P202" s="137">
        <f>IFERROR(INDEX('LTSS Rates'!$A$3:$J$126,MATCH(X202,'LTSS Rates'!$A$3:$A$126,0),MATCH(Y202,'LTSS Rates'!$A$3:$J$3,0)),0)</f>
        <v>0</v>
      </c>
      <c r="Q202" s="75">
        <f t="shared" si="20"/>
        <v>0</v>
      </c>
      <c r="R202" s="111"/>
      <c r="S202" s="117">
        <f t="shared" si="21"/>
        <v>0</v>
      </c>
      <c r="V202" s="60" t="str">
        <f t="shared" si="22"/>
        <v/>
      </c>
      <c r="X202" s="58" t="str">
        <f t="shared" si="23"/>
        <v/>
      </c>
      <c r="Y202" s="96" t="str">
        <f t="shared" si="24"/>
        <v xml:space="preserve">  Rate</v>
      </c>
    </row>
    <row r="203" spans="2:25" ht="14.45" customHeight="1" x14ac:dyDescent="0.25">
      <c r="B203" s="71">
        <v>192</v>
      </c>
      <c r="C203" s="156"/>
      <c r="D203" s="72"/>
      <c r="E203" s="72"/>
      <c r="F203" s="156"/>
      <c r="G203" s="80"/>
      <c r="H203" s="73"/>
      <c r="I203" s="74" t="str">
        <f>IFERROR(VLOOKUP(H203,Lists!B:C,2,FALSE),"")</f>
        <v/>
      </c>
      <c r="J203" s="72"/>
      <c r="K203" s="73"/>
      <c r="L203" s="72"/>
      <c r="M203" s="94" t="str">
        <f>IFERROR(INDEX(Sheet1!$B$2:$B$110,MATCH('Claims Summary'!V203,Sheet1!$A$2:$A$110,0)),"")</f>
        <v/>
      </c>
      <c r="N203" s="74" t="str">
        <f>IFERROR(VLOOKUP(X203,'LTSS Rates'!A:B,2,FALSE),"")</f>
        <v/>
      </c>
      <c r="O203" s="72"/>
      <c r="P203" s="137">
        <f>IFERROR(INDEX('LTSS Rates'!$A$3:$J$126,MATCH(X203,'LTSS Rates'!$A$3:$A$126,0),MATCH(Y203,'LTSS Rates'!$A$3:$J$3,0)),0)</f>
        <v>0</v>
      </c>
      <c r="Q203" s="75">
        <f t="shared" si="20"/>
        <v>0</v>
      </c>
      <c r="R203" s="111"/>
      <c r="S203" s="117">
        <f t="shared" si="21"/>
        <v>0</v>
      </c>
      <c r="V203" s="60" t="str">
        <f t="shared" si="22"/>
        <v/>
      </c>
      <c r="X203" s="58" t="str">
        <f t="shared" si="23"/>
        <v/>
      </c>
      <c r="Y203" s="96" t="str">
        <f t="shared" si="24"/>
        <v xml:space="preserve">  Rate</v>
      </c>
    </row>
    <row r="204" spans="2:25" ht="14.45" customHeight="1" x14ac:dyDescent="0.25">
      <c r="B204" s="76">
        <v>193</v>
      </c>
      <c r="C204" s="156"/>
      <c r="D204" s="72"/>
      <c r="E204" s="72"/>
      <c r="F204" s="156"/>
      <c r="G204" s="80"/>
      <c r="H204" s="73"/>
      <c r="I204" s="74" t="str">
        <f>IFERROR(VLOOKUP(H204,Lists!B:C,2,FALSE),"")</f>
        <v/>
      </c>
      <c r="J204" s="72"/>
      <c r="K204" s="73"/>
      <c r="L204" s="72"/>
      <c r="M204" s="94" t="str">
        <f>IFERROR(INDEX(Sheet1!$B$2:$B$110,MATCH('Claims Summary'!V204,Sheet1!$A$2:$A$110,0)),"")</f>
        <v/>
      </c>
      <c r="N204" s="74" t="str">
        <f>IFERROR(VLOOKUP(X204,'LTSS Rates'!A:B,2,FALSE),"")</f>
        <v/>
      </c>
      <c r="O204" s="72"/>
      <c r="P204" s="137">
        <f>IFERROR(INDEX('LTSS Rates'!$A$3:$J$126,MATCH(X204,'LTSS Rates'!$A$3:$A$126,0),MATCH(Y204,'LTSS Rates'!$A$3:$J$3,0)),0)</f>
        <v>0</v>
      </c>
      <c r="Q204" s="75">
        <f t="shared" si="20"/>
        <v>0</v>
      </c>
      <c r="R204" s="111"/>
      <c r="S204" s="117">
        <f t="shared" si="21"/>
        <v>0</v>
      </c>
      <c r="V204" s="60" t="str">
        <f t="shared" si="22"/>
        <v/>
      </c>
      <c r="X204" s="58" t="str">
        <f t="shared" si="23"/>
        <v/>
      </c>
      <c r="Y204" s="96" t="str">
        <f t="shared" si="24"/>
        <v xml:space="preserve">  Rate</v>
      </c>
    </row>
    <row r="205" spans="2:25" ht="14.45" customHeight="1" x14ac:dyDescent="0.25">
      <c r="B205" s="76">
        <v>194</v>
      </c>
      <c r="C205" s="156"/>
      <c r="D205" s="72"/>
      <c r="E205" s="72"/>
      <c r="F205" s="156"/>
      <c r="G205" s="80"/>
      <c r="H205" s="73"/>
      <c r="I205" s="74" t="str">
        <f>IFERROR(VLOOKUP(H205,Lists!B:C,2,FALSE),"")</f>
        <v/>
      </c>
      <c r="J205" s="72"/>
      <c r="K205" s="73"/>
      <c r="L205" s="72"/>
      <c r="M205" s="94" t="str">
        <f>IFERROR(INDEX(Sheet1!$B$2:$B$110,MATCH('Claims Summary'!V205,Sheet1!$A$2:$A$110,0)),"")</f>
        <v/>
      </c>
      <c r="N205" s="74" t="str">
        <f>IFERROR(VLOOKUP(X205,'LTSS Rates'!A:B,2,FALSE),"")</f>
        <v/>
      </c>
      <c r="O205" s="72"/>
      <c r="P205" s="137">
        <f>IFERROR(INDEX('LTSS Rates'!$A$3:$J$126,MATCH(X205,'LTSS Rates'!$A$3:$A$126,0),MATCH(Y205,'LTSS Rates'!$A$3:$J$3,0)),0)</f>
        <v>0</v>
      </c>
      <c r="Q205" s="75">
        <f t="shared" si="20"/>
        <v>0</v>
      </c>
      <c r="R205" s="111"/>
      <c r="S205" s="117">
        <f t="shared" si="21"/>
        <v>0</v>
      </c>
      <c r="V205" s="60" t="str">
        <f t="shared" si="22"/>
        <v/>
      </c>
      <c r="X205" s="58" t="str">
        <f t="shared" si="23"/>
        <v/>
      </c>
      <c r="Y205" s="96" t="str">
        <f t="shared" si="24"/>
        <v xml:space="preserve">  Rate</v>
      </c>
    </row>
    <row r="206" spans="2:25" ht="14.45" customHeight="1" x14ac:dyDescent="0.25">
      <c r="B206" s="76">
        <v>195</v>
      </c>
      <c r="C206" s="156"/>
      <c r="D206" s="72"/>
      <c r="E206" s="72"/>
      <c r="F206" s="156"/>
      <c r="G206" s="80"/>
      <c r="H206" s="73"/>
      <c r="I206" s="74" t="str">
        <f>IFERROR(VLOOKUP(H206,Lists!B:C,2,FALSE),"")</f>
        <v/>
      </c>
      <c r="J206" s="72"/>
      <c r="K206" s="73"/>
      <c r="L206" s="72"/>
      <c r="M206" s="94" t="str">
        <f>IFERROR(INDEX(Sheet1!$B$2:$B$110,MATCH('Claims Summary'!V206,Sheet1!$A$2:$A$110,0)),"")</f>
        <v/>
      </c>
      <c r="N206" s="74" t="str">
        <f>IFERROR(VLOOKUP(X206,'LTSS Rates'!A:B,2,FALSE),"")</f>
        <v/>
      </c>
      <c r="O206" s="72"/>
      <c r="P206" s="137">
        <f>IFERROR(INDEX('LTSS Rates'!$A$3:$J$126,MATCH(X206,'LTSS Rates'!$A$3:$A$126,0),MATCH(Y206,'LTSS Rates'!$A$3:$J$3,0)),0)</f>
        <v>0</v>
      </c>
      <c r="Q206" s="75">
        <f t="shared" si="20"/>
        <v>0</v>
      </c>
      <c r="R206" s="111"/>
      <c r="S206" s="117">
        <f t="shared" si="21"/>
        <v>0</v>
      </c>
      <c r="V206" s="60" t="str">
        <f t="shared" si="22"/>
        <v/>
      </c>
      <c r="X206" s="58" t="str">
        <f t="shared" si="23"/>
        <v/>
      </c>
      <c r="Y206" s="96" t="str">
        <f t="shared" si="24"/>
        <v xml:space="preserve">  Rate</v>
      </c>
    </row>
    <row r="207" spans="2:25" ht="14.45" customHeight="1" x14ac:dyDescent="0.25">
      <c r="B207" s="71">
        <v>196</v>
      </c>
      <c r="C207" s="156"/>
      <c r="D207" s="72"/>
      <c r="E207" s="72"/>
      <c r="F207" s="156"/>
      <c r="G207" s="80"/>
      <c r="H207" s="73"/>
      <c r="I207" s="74" t="str">
        <f>IFERROR(VLOOKUP(H207,Lists!B:C,2,FALSE),"")</f>
        <v/>
      </c>
      <c r="J207" s="72"/>
      <c r="K207" s="73"/>
      <c r="L207" s="72"/>
      <c r="M207" s="94" t="str">
        <f>IFERROR(INDEX(Sheet1!$B$2:$B$110,MATCH('Claims Summary'!V207,Sheet1!$A$2:$A$110,0)),"")</f>
        <v/>
      </c>
      <c r="N207" s="74" t="str">
        <f>IFERROR(VLOOKUP(X207,'LTSS Rates'!A:B,2,FALSE),"")</f>
        <v/>
      </c>
      <c r="O207" s="72"/>
      <c r="P207" s="137">
        <f>IFERROR(INDEX('LTSS Rates'!$A$3:$J$126,MATCH(X207,'LTSS Rates'!$A$3:$A$126,0),MATCH(Y207,'LTSS Rates'!$A$3:$J$3,0)),0)</f>
        <v>0</v>
      </c>
      <c r="Q207" s="75">
        <f t="shared" si="20"/>
        <v>0</v>
      </c>
      <c r="R207" s="111"/>
      <c r="S207" s="117">
        <f t="shared" si="21"/>
        <v>0</v>
      </c>
      <c r="V207" s="60" t="str">
        <f t="shared" si="22"/>
        <v/>
      </c>
      <c r="X207" s="58" t="str">
        <f t="shared" si="23"/>
        <v/>
      </c>
      <c r="Y207" s="96" t="str">
        <f t="shared" si="24"/>
        <v xml:space="preserve">  Rate</v>
      </c>
    </row>
    <row r="208" spans="2:25" ht="14.45" customHeight="1" x14ac:dyDescent="0.25">
      <c r="B208" s="76">
        <v>197</v>
      </c>
      <c r="C208" s="156"/>
      <c r="D208" s="72"/>
      <c r="E208" s="72"/>
      <c r="F208" s="156"/>
      <c r="G208" s="80"/>
      <c r="H208" s="73"/>
      <c r="I208" s="74" t="str">
        <f>IFERROR(VLOOKUP(H208,Lists!B:C,2,FALSE),"")</f>
        <v/>
      </c>
      <c r="J208" s="72"/>
      <c r="K208" s="73"/>
      <c r="L208" s="72"/>
      <c r="M208" s="94" t="str">
        <f>IFERROR(INDEX(Sheet1!$B$2:$B$110,MATCH('Claims Summary'!V208,Sheet1!$A$2:$A$110,0)),"")</f>
        <v/>
      </c>
      <c r="N208" s="74" t="str">
        <f>IFERROR(VLOOKUP(X208,'LTSS Rates'!A:B,2,FALSE),"")</f>
        <v/>
      </c>
      <c r="O208" s="72"/>
      <c r="P208" s="137">
        <f>IFERROR(INDEX('LTSS Rates'!$A$3:$J$126,MATCH(X208,'LTSS Rates'!$A$3:$A$126,0),MATCH(Y208,'LTSS Rates'!$A$3:$J$3,0)),0)</f>
        <v>0</v>
      </c>
      <c r="Q208" s="75">
        <f t="shared" si="20"/>
        <v>0</v>
      </c>
      <c r="R208" s="111"/>
      <c r="S208" s="117">
        <f t="shared" si="21"/>
        <v>0</v>
      </c>
      <c r="V208" s="60" t="str">
        <f t="shared" si="22"/>
        <v/>
      </c>
      <c r="X208" s="58" t="str">
        <f t="shared" si="23"/>
        <v/>
      </c>
      <c r="Y208" s="96" t="str">
        <f t="shared" si="24"/>
        <v xml:space="preserve">  Rate</v>
      </c>
    </row>
    <row r="209" spans="2:25" ht="14.45" customHeight="1" x14ac:dyDescent="0.25">
      <c r="B209" s="76">
        <v>198</v>
      </c>
      <c r="C209" s="156"/>
      <c r="D209" s="72"/>
      <c r="E209" s="72"/>
      <c r="F209" s="156"/>
      <c r="G209" s="80"/>
      <c r="H209" s="73"/>
      <c r="I209" s="74" t="str">
        <f>IFERROR(VLOOKUP(H209,Lists!B:C,2,FALSE),"")</f>
        <v/>
      </c>
      <c r="J209" s="72"/>
      <c r="K209" s="73"/>
      <c r="L209" s="72"/>
      <c r="M209" s="94" t="str">
        <f>IFERROR(INDEX(Sheet1!$B$2:$B$110,MATCH('Claims Summary'!V209,Sheet1!$A$2:$A$110,0)),"")</f>
        <v/>
      </c>
      <c r="N209" s="74" t="str">
        <f>IFERROR(VLOOKUP(X209,'LTSS Rates'!A:B,2,FALSE),"")</f>
        <v/>
      </c>
      <c r="O209" s="72"/>
      <c r="P209" s="137">
        <f>IFERROR(INDEX('LTSS Rates'!$A$3:$J$126,MATCH(X209,'LTSS Rates'!$A$3:$A$126,0),MATCH(Y209,'LTSS Rates'!$A$3:$J$3,0)),0)</f>
        <v>0</v>
      </c>
      <c r="Q209" s="75">
        <f t="shared" si="20"/>
        <v>0</v>
      </c>
      <c r="R209" s="111"/>
      <c r="S209" s="117">
        <f t="shared" si="21"/>
        <v>0</v>
      </c>
      <c r="V209" s="60" t="str">
        <f t="shared" si="22"/>
        <v/>
      </c>
      <c r="X209" s="58" t="str">
        <f t="shared" si="23"/>
        <v/>
      </c>
      <c r="Y209" s="96" t="str">
        <f t="shared" si="24"/>
        <v xml:space="preserve">  Rate</v>
      </c>
    </row>
    <row r="210" spans="2:25" ht="14.45" customHeight="1" x14ac:dyDescent="0.25">
      <c r="B210" s="76">
        <v>199</v>
      </c>
      <c r="C210" s="156"/>
      <c r="D210" s="72"/>
      <c r="E210" s="72"/>
      <c r="F210" s="156"/>
      <c r="G210" s="80"/>
      <c r="H210" s="73"/>
      <c r="I210" s="74" t="str">
        <f>IFERROR(VLOOKUP(H210,Lists!B:C,2,FALSE),"")</f>
        <v/>
      </c>
      <c r="J210" s="72"/>
      <c r="K210" s="73"/>
      <c r="L210" s="72"/>
      <c r="M210" s="94" t="str">
        <f>IFERROR(INDEX(Sheet1!$B$2:$B$110,MATCH('Claims Summary'!V210,Sheet1!$A$2:$A$110,0)),"")</f>
        <v/>
      </c>
      <c r="N210" s="74" t="str">
        <f>IFERROR(VLOOKUP(X210,'LTSS Rates'!A:B,2,FALSE),"")</f>
        <v/>
      </c>
      <c r="O210" s="72"/>
      <c r="P210" s="137">
        <f>IFERROR(INDEX('LTSS Rates'!$A$3:$J$126,MATCH(X210,'LTSS Rates'!$A$3:$A$126,0),MATCH(Y210,'LTSS Rates'!$A$3:$J$3,0)),0)</f>
        <v>0</v>
      </c>
      <c r="Q210" s="75">
        <f t="shared" si="20"/>
        <v>0</v>
      </c>
      <c r="R210" s="111"/>
      <c r="S210" s="117">
        <f t="shared" si="21"/>
        <v>0</v>
      </c>
      <c r="V210" s="60" t="str">
        <f t="shared" si="22"/>
        <v/>
      </c>
      <c r="X210" s="58" t="str">
        <f t="shared" si="23"/>
        <v/>
      </c>
      <c r="Y210" s="96" t="str">
        <f t="shared" si="24"/>
        <v xml:space="preserve">  Rate</v>
      </c>
    </row>
    <row r="211" spans="2:25" ht="14.45" customHeight="1" x14ac:dyDescent="0.25">
      <c r="B211" s="71">
        <v>200</v>
      </c>
      <c r="C211" s="156"/>
      <c r="D211" s="72"/>
      <c r="E211" s="72"/>
      <c r="F211" s="156"/>
      <c r="G211" s="80"/>
      <c r="H211" s="73"/>
      <c r="I211" s="74" t="str">
        <f>IFERROR(VLOOKUP(H211,Lists!B:C,2,FALSE),"")</f>
        <v/>
      </c>
      <c r="J211" s="72"/>
      <c r="K211" s="73"/>
      <c r="L211" s="72"/>
      <c r="M211" s="94" t="str">
        <f>IFERROR(INDEX(Sheet1!$B$2:$B$110,MATCH('Claims Summary'!V211,Sheet1!$A$2:$A$110,0)),"")</f>
        <v/>
      </c>
      <c r="N211" s="74" t="str">
        <f>IFERROR(VLOOKUP(X211,'LTSS Rates'!A:B,2,FALSE),"")</f>
        <v/>
      </c>
      <c r="O211" s="72"/>
      <c r="P211" s="137">
        <f>IFERROR(INDEX('LTSS Rates'!$A$3:$J$126,MATCH(X211,'LTSS Rates'!$A$3:$A$126,0),MATCH(Y211,'LTSS Rates'!$A$3:$J$3,0)),0)</f>
        <v>0</v>
      </c>
      <c r="Q211" s="75">
        <f t="shared" si="20"/>
        <v>0</v>
      </c>
      <c r="R211" s="111"/>
      <c r="S211" s="117">
        <f t="shared" si="21"/>
        <v>0</v>
      </c>
      <c r="V211" s="60" t="str">
        <f t="shared" si="22"/>
        <v/>
      </c>
      <c r="X211" s="58" t="str">
        <f t="shared" si="23"/>
        <v/>
      </c>
      <c r="Y211" s="96" t="str">
        <f t="shared" si="24"/>
        <v xml:space="preserve">  Rate</v>
      </c>
    </row>
    <row r="212" spans="2:25" ht="14.45" customHeight="1" x14ac:dyDescent="0.25">
      <c r="B212" s="71">
        <v>201</v>
      </c>
      <c r="C212" s="156"/>
      <c r="D212" s="72"/>
      <c r="E212" s="72"/>
      <c r="F212" s="156"/>
      <c r="G212" s="80"/>
      <c r="H212" s="73"/>
      <c r="I212" s="74" t="str">
        <f>IFERROR(VLOOKUP(H212,Lists!B:C,2,FALSE),"")</f>
        <v/>
      </c>
      <c r="J212" s="72"/>
      <c r="K212" s="73"/>
      <c r="L212" s="72"/>
      <c r="M212" s="94" t="str">
        <f>IFERROR(INDEX(Sheet1!$B$2:$B$110,MATCH('Claims Summary'!V212,Sheet1!$A$2:$A$110,0)),"")</f>
        <v/>
      </c>
      <c r="N212" s="74" t="str">
        <f>IFERROR(VLOOKUP(X212,'LTSS Rates'!A:B,2,FALSE),"")</f>
        <v/>
      </c>
      <c r="O212" s="72"/>
      <c r="P212" s="137">
        <f>IFERROR(INDEX('LTSS Rates'!$A$3:$J$126,MATCH(X212,'LTSS Rates'!$A$3:$A$126,0),MATCH(Y212,'LTSS Rates'!$A$3:$J$3,0)),0)</f>
        <v>0</v>
      </c>
      <c r="Q212" s="75">
        <f t="shared" si="20"/>
        <v>0</v>
      </c>
      <c r="R212" s="111"/>
      <c r="S212" s="117">
        <f t="shared" si="21"/>
        <v>0</v>
      </c>
      <c r="V212" s="60" t="str">
        <f t="shared" si="22"/>
        <v/>
      </c>
      <c r="X212" s="58" t="str">
        <f t="shared" si="23"/>
        <v/>
      </c>
      <c r="Y212" s="96" t="str">
        <f t="shared" si="24"/>
        <v xml:space="preserve">  Rate</v>
      </c>
    </row>
    <row r="213" spans="2:25" ht="14.45" customHeight="1" x14ac:dyDescent="0.25">
      <c r="B213" s="76">
        <v>202</v>
      </c>
      <c r="C213" s="156"/>
      <c r="D213" s="72"/>
      <c r="E213" s="72"/>
      <c r="F213" s="156"/>
      <c r="G213" s="80"/>
      <c r="H213" s="73"/>
      <c r="I213" s="74" t="str">
        <f>IFERROR(VLOOKUP(H213,Lists!B:C,2,FALSE),"")</f>
        <v/>
      </c>
      <c r="J213" s="72"/>
      <c r="K213" s="73"/>
      <c r="L213" s="72"/>
      <c r="M213" s="94" t="str">
        <f>IFERROR(INDEX(Sheet1!$B$2:$B$110,MATCH('Claims Summary'!V213,Sheet1!$A$2:$A$110,0)),"")</f>
        <v/>
      </c>
      <c r="N213" s="74" t="str">
        <f>IFERROR(VLOOKUP(X213,'LTSS Rates'!A:B,2,FALSE),"")</f>
        <v/>
      </c>
      <c r="O213" s="72"/>
      <c r="P213" s="137">
        <f>IFERROR(INDEX('LTSS Rates'!$A$3:$J$126,MATCH(X213,'LTSS Rates'!$A$3:$A$126,0),MATCH(Y213,'LTSS Rates'!$A$3:$J$3,0)),0)</f>
        <v>0</v>
      </c>
      <c r="Q213" s="75">
        <f t="shared" ref="Q213:Q276" si="25">IFERROR(O213*P213,0)</f>
        <v>0</v>
      </c>
      <c r="R213" s="111"/>
      <c r="S213" s="117">
        <f t="shared" ref="S213:S276" si="26">Q213+R213</f>
        <v>0</v>
      </c>
      <c r="V213" s="60" t="str">
        <f t="shared" ref="V213:V276" si="27">CONCATENATE(K213,J213,L213)</f>
        <v/>
      </c>
      <c r="X213" s="58" t="str">
        <f t="shared" ref="X213:X276" si="28">IF(J213="State Funded",CONCATENATE(K213,"CP"),CONCATENATE(K213,J213))</f>
        <v/>
      </c>
      <c r="Y213" s="96" t="str">
        <f t="shared" ref="Y213:Y276" si="29">CONCATENATE(L213," ",I213," ","Rate")</f>
        <v xml:space="preserve">  Rate</v>
      </c>
    </row>
    <row r="214" spans="2:25" ht="14.45" customHeight="1" x14ac:dyDescent="0.25">
      <c r="B214" s="76">
        <v>203</v>
      </c>
      <c r="C214" s="156"/>
      <c r="D214" s="72"/>
      <c r="E214" s="72"/>
      <c r="F214" s="156"/>
      <c r="G214" s="80"/>
      <c r="H214" s="73"/>
      <c r="I214" s="74" t="str">
        <f>IFERROR(VLOOKUP(H214,Lists!B:C,2,FALSE),"")</f>
        <v/>
      </c>
      <c r="J214" s="72"/>
      <c r="K214" s="73"/>
      <c r="L214" s="72"/>
      <c r="M214" s="94" t="str">
        <f>IFERROR(INDEX(Sheet1!$B$2:$B$110,MATCH('Claims Summary'!V214,Sheet1!$A$2:$A$110,0)),"")</f>
        <v/>
      </c>
      <c r="N214" s="74" t="str">
        <f>IFERROR(VLOOKUP(X214,'LTSS Rates'!A:B,2,FALSE),"")</f>
        <v/>
      </c>
      <c r="O214" s="72"/>
      <c r="P214" s="137">
        <f>IFERROR(INDEX('LTSS Rates'!$A$3:$J$126,MATCH(X214,'LTSS Rates'!$A$3:$A$126,0),MATCH(Y214,'LTSS Rates'!$A$3:$J$3,0)),0)</f>
        <v>0</v>
      </c>
      <c r="Q214" s="75">
        <f t="shared" si="25"/>
        <v>0</v>
      </c>
      <c r="R214" s="111"/>
      <c r="S214" s="117">
        <f t="shared" si="26"/>
        <v>0</v>
      </c>
      <c r="V214" s="60" t="str">
        <f t="shared" si="27"/>
        <v/>
      </c>
      <c r="X214" s="58" t="str">
        <f t="shared" si="28"/>
        <v/>
      </c>
      <c r="Y214" s="96" t="str">
        <f t="shared" si="29"/>
        <v xml:space="preserve">  Rate</v>
      </c>
    </row>
    <row r="215" spans="2:25" ht="14.45" customHeight="1" x14ac:dyDescent="0.25">
      <c r="B215" s="76">
        <v>204</v>
      </c>
      <c r="C215" s="156"/>
      <c r="D215" s="72"/>
      <c r="E215" s="72"/>
      <c r="F215" s="156"/>
      <c r="G215" s="80"/>
      <c r="H215" s="73"/>
      <c r="I215" s="74" t="str">
        <f>IFERROR(VLOOKUP(H215,Lists!B:C,2,FALSE),"")</f>
        <v/>
      </c>
      <c r="J215" s="72"/>
      <c r="K215" s="73"/>
      <c r="L215" s="72"/>
      <c r="M215" s="94" t="str">
        <f>IFERROR(INDEX(Sheet1!$B$2:$B$110,MATCH('Claims Summary'!V215,Sheet1!$A$2:$A$110,0)),"")</f>
        <v/>
      </c>
      <c r="N215" s="74" t="str">
        <f>IFERROR(VLOOKUP(X215,'LTSS Rates'!A:B,2,FALSE),"")</f>
        <v/>
      </c>
      <c r="O215" s="72"/>
      <c r="P215" s="137">
        <f>IFERROR(INDEX('LTSS Rates'!$A$3:$J$126,MATCH(X215,'LTSS Rates'!$A$3:$A$126,0),MATCH(Y215,'LTSS Rates'!$A$3:$J$3,0)),0)</f>
        <v>0</v>
      </c>
      <c r="Q215" s="75">
        <f t="shared" si="25"/>
        <v>0</v>
      </c>
      <c r="R215" s="111"/>
      <c r="S215" s="117">
        <f t="shared" si="26"/>
        <v>0</v>
      </c>
      <c r="V215" s="60" t="str">
        <f t="shared" si="27"/>
        <v/>
      </c>
      <c r="X215" s="58" t="str">
        <f t="shared" si="28"/>
        <v/>
      </c>
      <c r="Y215" s="96" t="str">
        <f t="shared" si="29"/>
        <v xml:space="preserve">  Rate</v>
      </c>
    </row>
    <row r="216" spans="2:25" ht="14.45" customHeight="1" x14ac:dyDescent="0.25">
      <c r="B216" s="71">
        <v>205</v>
      </c>
      <c r="C216" s="156"/>
      <c r="D216" s="72"/>
      <c r="E216" s="72"/>
      <c r="F216" s="156"/>
      <c r="G216" s="80"/>
      <c r="H216" s="73"/>
      <c r="I216" s="74" t="str">
        <f>IFERROR(VLOOKUP(H216,Lists!B:C,2,FALSE),"")</f>
        <v/>
      </c>
      <c r="J216" s="72"/>
      <c r="K216" s="73"/>
      <c r="L216" s="72"/>
      <c r="M216" s="94" t="str">
        <f>IFERROR(INDEX(Sheet1!$B$2:$B$110,MATCH('Claims Summary'!V216,Sheet1!$A$2:$A$110,0)),"")</f>
        <v/>
      </c>
      <c r="N216" s="74" t="str">
        <f>IFERROR(VLOOKUP(X216,'LTSS Rates'!A:B,2,FALSE),"")</f>
        <v/>
      </c>
      <c r="O216" s="72"/>
      <c r="P216" s="137">
        <f>IFERROR(INDEX('LTSS Rates'!$A$3:$J$126,MATCH(X216,'LTSS Rates'!$A$3:$A$126,0),MATCH(Y216,'LTSS Rates'!$A$3:$J$3,0)),0)</f>
        <v>0</v>
      </c>
      <c r="Q216" s="75">
        <f t="shared" si="25"/>
        <v>0</v>
      </c>
      <c r="R216" s="111"/>
      <c r="S216" s="117">
        <f t="shared" si="26"/>
        <v>0</v>
      </c>
      <c r="V216" s="60" t="str">
        <f t="shared" si="27"/>
        <v/>
      </c>
      <c r="X216" s="58" t="str">
        <f t="shared" si="28"/>
        <v/>
      </c>
      <c r="Y216" s="96" t="str">
        <f t="shared" si="29"/>
        <v xml:space="preserve">  Rate</v>
      </c>
    </row>
    <row r="217" spans="2:25" ht="14.45" customHeight="1" x14ac:dyDescent="0.25">
      <c r="B217" s="71">
        <v>206</v>
      </c>
      <c r="C217" s="156"/>
      <c r="D217" s="72"/>
      <c r="E217" s="72"/>
      <c r="F217" s="156"/>
      <c r="G217" s="80"/>
      <c r="H217" s="73"/>
      <c r="I217" s="74" t="str">
        <f>IFERROR(VLOOKUP(H217,Lists!B:C,2,FALSE),"")</f>
        <v/>
      </c>
      <c r="J217" s="72"/>
      <c r="K217" s="73"/>
      <c r="L217" s="72"/>
      <c r="M217" s="94" t="str">
        <f>IFERROR(INDEX(Sheet1!$B$2:$B$110,MATCH('Claims Summary'!V217,Sheet1!$A$2:$A$110,0)),"")</f>
        <v/>
      </c>
      <c r="N217" s="74" t="str">
        <f>IFERROR(VLOOKUP(X217,'LTSS Rates'!A:B,2,FALSE),"")</f>
        <v/>
      </c>
      <c r="O217" s="72"/>
      <c r="P217" s="137">
        <f>IFERROR(INDEX('LTSS Rates'!$A$3:$J$126,MATCH(X217,'LTSS Rates'!$A$3:$A$126,0),MATCH(Y217,'LTSS Rates'!$A$3:$J$3,0)),0)</f>
        <v>0</v>
      </c>
      <c r="Q217" s="75">
        <f t="shared" si="25"/>
        <v>0</v>
      </c>
      <c r="R217" s="111"/>
      <c r="S217" s="117">
        <f t="shared" si="26"/>
        <v>0</v>
      </c>
      <c r="V217" s="60" t="str">
        <f t="shared" si="27"/>
        <v/>
      </c>
      <c r="X217" s="58" t="str">
        <f t="shared" si="28"/>
        <v/>
      </c>
      <c r="Y217" s="96" t="str">
        <f t="shared" si="29"/>
        <v xml:space="preserve">  Rate</v>
      </c>
    </row>
    <row r="218" spans="2:25" ht="14.45" customHeight="1" x14ac:dyDescent="0.25">
      <c r="B218" s="76">
        <v>207</v>
      </c>
      <c r="C218" s="156"/>
      <c r="D218" s="72"/>
      <c r="E218" s="72"/>
      <c r="F218" s="156"/>
      <c r="G218" s="80"/>
      <c r="H218" s="73"/>
      <c r="I218" s="74" t="str">
        <f>IFERROR(VLOOKUP(H218,Lists!B:C,2,FALSE),"")</f>
        <v/>
      </c>
      <c r="J218" s="72"/>
      <c r="K218" s="73"/>
      <c r="L218" s="72"/>
      <c r="M218" s="94" t="str">
        <f>IFERROR(INDEX(Sheet1!$B$2:$B$110,MATCH('Claims Summary'!V218,Sheet1!$A$2:$A$110,0)),"")</f>
        <v/>
      </c>
      <c r="N218" s="74" t="str">
        <f>IFERROR(VLOOKUP(X218,'LTSS Rates'!A:B,2,FALSE),"")</f>
        <v/>
      </c>
      <c r="O218" s="72"/>
      <c r="P218" s="137">
        <f>IFERROR(INDEX('LTSS Rates'!$A$3:$J$126,MATCH(X218,'LTSS Rates'!$A$3:$A$126,0),MATCH(Y218,'LTSS Rates'!$A$3:$J$3,0)),0)</f>
        <v>0</v>
      </c>
      <c r="Q218" s="75">
        <f t="shared" si="25"/>
        <v>0</v>
      </c>
      <c r="R218" s="111"/>
      <c r="S218" s="117">
        <f t="shared" si="26"/>
        <v>0</v>
      </c>
      <c r="V218" s="60" t="str">
        <f t="shared" si="27"/>
        <v/>
      </c>
      <c r="X218" s="58" t="str">
        <f t="shared" si="28"/>
        <v/>
      </c>
      <c r="Y218" s="96" t="str">
        <f t="shared" si="29"/>
        <v xml:space="preserve">  Rate</v>
      </c>
    </row>
    <row r="219" spans="2:25" ht="14.45" customHeight="1" x14ac:dyDescent="0.25">
      <c r="B219" s="76">
        <v>208</v>
      </c>
      <c r="C219" s="156"/>
      <c r="D219" s="72"/>
      <c r="E219" s="72"/>
      <c r="F219" s="156"/>
      <c r="G219" s="80"/>
      <c r="H219" s="73"/>
      <c r="I219" s="74" t="str">
        <f>IFERROR(VLOOKUP(H219,Lists!B:C,2,FALSE),"")</f>
        <v/>
      </c>
      <c r="J219" s="72"/>
      <c r="K219" s="73"/>
      <c r="L219" s="72"/>
      <c r="M219" s="94" t="str">
        <f>IFERROR(INDEX(Sheet1!$B$2:$B$110,MATCH('Claims Summary'!V219,Sheet1!$A$2:$A$110,0)),"")</f>
        <v/>
      </c>
      <c r="N219" s="74" t="str">
        <f>IFERROR(VLOOKUP(X219,'LTSS Rates'!A:B,2,FALSE),"")</f>
        <v/>
      </c>
      <c r="O219" s="72"/>
      <c r="P219" s="137">
        <f>IFERROR(INDEX('LTSS Rates'!$A$3:$J$126,MATCH(X219,'LTSS Rates'!$A$3:$A$126,0),MATCH(Y219,'LTSS Rates'!$A$3:$J$3,0)),0)</f>
        <v>0</v>
      </c>
      <c r="Q219" s="75">
        <f t="shared" si="25"/>
        <v>0</v>
      </c>
      <c r="R219" s="111"/>
      <c r="S219" s="117">
        <f t="shared" si="26"/>
        <v>0</v>
      </c>
      <c r="V219" s="60" t="str">
        <f t="shared" si="27"/>
        <v/>
      </c>
      <c r="X219" s="58" t="str">
        <f t="shared" si="28"/>
        <v/>
      </c>
      <c r="Y219" s="96" t="str">
        <f t="shared" si="29"/>
        <v xml:space="preserve">  Rate</v>
      </c>
    </row>
    <row r="220" spans="2:25" ht="14.45" customHeight="1" x14ac:dyDescent="0.25">
      <c r="B220" s="76">
        <v>209</v>
      </c>
      <c r="C220" s="156"/>
      <c r="D220" s="72"/>
      <c r="E220" s="72"/>
      <c r="F220" s="156"/>
      <c r="G220" s="80"/>
      <c r="H220" s="73"/>
      <c r="I220" s="74" t="str">
        <f>IFERROR(VLOOKUP(H220,Lists!B:C,2,FALSE),"")</f>
        <v/>
      </c>
      <c r="J220" s="72"/>
      <c r="K220" s="73"/>
      <c r="L220" s="72"/>
      <c r="M220" s="94" t="str">
        <f>IFERROR(INDEX(Sheet1!$B$2:$B$110,MATCH('Claims Summary'!V220,Sheet1!$A$2:$A$110,0)),"")</f>
        <v/>
      </c>
      <c r="N220" s="74" t="str">
        <f>IFERROR(VLOOKUP(X220,'LTSS Rates'!A:B,2,FALSE),"")</f>
        <v/>
      </c>
      <c r="O220" s="72"/>
      <c r="P220" s="137">
        <f>IFERROR(INDEX('LTSS Rates'!$A$3:$J$126,MATCH(X220,'LTSS Rates'!$A$3:$A$126,0),MATCH(Y220,'LTSS Rates'!$A$3:$J$3,0)),0)</f>
        <v>0</v>
      </c>
      <c r="Q220" s="75">
        <f t="shared" si="25"/>
        <v>0</v>
      </c>
      <c r="R220" s="111"/>
      <c r="S220" s="117">
        <f t="shared" si="26"/>
        <v>0</v>
      </c>
      <c r="V220" s="60" t="str">
        <f t="shared" si="27"/>
        <v/>
      </c>
      <c r="X220" s="58" t="str">
        <f t="shared" si="28"/>
        <v/>
      </c>
      <c r="Y220" s="96" t="str">
        <f t="shared" si="29"/>
        <v xml:space="preserve">  Rate</v>
      </c>
    </row>
    <row r="221" spans="2:25" ht="14.45" customHeight="1" x14ac:dyDescent="0.25">
      <c r="B221" s="71">
        <v>210</v>
      </c>
      <c r="C221" s="156"/>
      <c r="D221" s="72"/>
      <c r="E221" s="72"/>
      <c r="F221" s="156"/>
      <c r="G221" s="80"/>
      <c r="H221" s="73"/>
      <c r="I221" s="74" t="str">
        <f>IFERROR(VLOOKUP(H221,Lists!B:C,2,FALSE),"")</f>
        <v/>
      </c>
      <c r="J221" s="72"/>
      <c r="K221" s="73"/>
      <c r="L221" s="72"/>
      <c r="M221" s="94" t="str">
        <f>IFERROR(INDEX(Sheet1!$B$2:$B$110,MATCH('Claims Summary'!V221,Sheet1!$A$2:$A$110,0)),"")</f>
        <v/>
      </c>
      <c r="N221" s="74" t="str">
        <f>IFERROR(VLOOKUP(X221,'LTSS Rates'!A:B,2,FALSE),"")</f>
        <v/>
      </c>
      <c r="O221" s="72"/>
      <c r="P221" s="137">
        <f>IFERROR(INDEX('LTSS Rates'!$A$3:$J$126,MATCH(X221,'LTSS Rates'!$A$3:$A$126,0),MATCH(Y221,'LTSS Rates'!$A$3:$J$3,0)),0)</f>
        <v>0</v>
      </c>
      <c r="Q221" s="75">
        <f t="shared" si="25"/>
        <v>0</v>
      </c>
      <c r="R221" s="111"/>
      <c r="S221" s="117">
        <f t="shared" si="26"/>
        <v>0</v>
      </c>
      <c r="V221" s="60" t="str">
        <f t="shared" si="27"/>
        <v/>
      </c>
      <c r="X221" s="58" t="str">
        <f t="shared" si="28"/>
        <v/>
      </c>
      <c r="Y221" s="96" t="str">
        <f t="shared" si="29"/>
        <v xml:space="preserve">  Rate</v>
      </c>
    </row>
    <row r="222" spans="2:25" ht="14.45" customHeight="1" x14ac:dyDescent="0.25">
      <c r="B222" s="71">
        <v>211</v>
      </c>
      <c r="C222" s="156"/>
      <c r="D222" s="72"/>
      <c r="E222" s="72"/>
      <c r="F222" s="156"/>
      <c r="G222" s="80"/>
      <c r="H222" s="73"/>
      <c r="I222" s="74" t="str">
        <f>IFERROR(VLOOKUP(H222,Lists!B:C,2,FALSE),"")</f>
        <v/>
      </c>
      <c r="J222" s="72"/>
      <c r="K222" s="73"/>
      <c r="L222" s="72"/>
      <c r="M222" s="94" t="str">
        <f>IFERROR(INDEX(Sheet1!$B$2:$B$110,MATCH('Claims Summary'!V222,Sheet1!$A$2:$A$110,0)),"")</f>
        <v/>
      </c>
      <c r="N222" s="74" t="str">
        <f>IFERROR(VLOOKUP(X222,'LTSS Rates'!A:B,2,FALSE),"")</f>
        <v/>
      </c>
      <c r="O222" s="72"/>
      <c r="P222" s="137">
        <f>IFERROR(INDEX('LTSS Rates'!$A$3:$J$126,MATCH(X222,'LTSS Rates'!$A$3:$A$126,0),MATCH(Y222,'LTSS Rates'!$A$3:$J$3,0)),0)</f>
        <v>0</v>
      </c>
      <c r="Q222" s="75">
        <f t="shared" si="25"/>
        <v>0</v>
      </c>
      <c r="R222" s="111"/>
      <c r="S222" s="117">
        <f t="shared" si="26"/>
        <v>0</v>
      </c>
      <c r="V222" s="60" t="str">
        <f t="shared" si="27"/>
        <v/>
      </c>
      <c r="X222" s="58" t="str">
        <f t="shared" si="28"/>
        <v/>
      </c>
      <c r="Y222" s="96" t="str">
        <f t="shared" si="29"/>
        <v xml:space="preserve">  Rate</v>
      </c>
    </row>
    <row r="223" spans="2:25" ht="14.45" customHeight="1" x14ac:dyDescent="0.25">
      <c r="B223" s="76">
        <v>212</v>
      </c>
      <c r="C223" s="156"/>
      <c r="D223" s="72"/>
      <c r="E223" s="72"/>
      <c r="F223" s="156"/>
      <c r="G223" s="80"/>
      <c r="H223" s="73"/>
      <c r="I223" s="74" t="str">
        <f>IFERROR(VLOOKUP(H223,Lists!B:C,2,FALSE),"")</f>
        <v/>
      </c>
      <c r="J223" s="72"/>
      <c r="K223" s="73"/>
      <c r="L223" s="72"/>
      <c r="M223" s="94" t="str">
        <f>IFERROR(INDEX(Sheet1!$B$2:$B$110,MATCH('Claims Summary'!V223,Sheet1!$A$2:$A$110,0)),"")</f>
        <v/>
      </c>
      <c r="N223" s="74" t="str">
        <f>IFERROR(VLOOKUP(X223,'LTSS Rates'!A:B,2,FALSE),"")</f>
        <v/>
      </c>
      <c r="O223" s="72"/>
      <c r="P223" s="137">
        <f>IFERROR(INDEX('LTSS Rates'!$A$3:$J$126,MATCH(X223,'LTSS Rates'!$A$3:$A$126,0),MATCH(Y223,'LTSS Rates'!$A$3:$J$3,0)),0)</f>
        <v>0</v>
      </c>
      <c r="Q223" s="75">
        <f t="shared" si="25"/>
        <v>0</v>
      </c>
      <c r="R223" s="111"/>
      <c r="S223" s="117">
        <f t="shared" si="26"/>
        <v>0</v>
      </c>
      <c r="V223" s="60" t="str">
        <f t="shared" si="27"/>
        <v/>
      </c>
      <c r="X223" s="58" t="str">
        <f t="shared" si="28"/>
        <v/>
      </c>
      <c r="Y223" s="96" t="str">
        <f t="shared" si="29"/>
        <v xml:space="preserve">  Rate</v>
      </c>
    </row>
    <row r="224" spans="2:25" ht="14.45" customHeight="1" x14ac:dyDescent="0.25">
      <c r="B224" s="76">
        <v>213</v>
      </c>
      <c r="C224" s="156"/>
      <c r="D224" s="72"/>
      <c r="E224" s="72"/>
      <c r="F224" s="156"/>
      <c r="G224" s="80"/>
      <c r="H224" s="73"/>
      <c r="I224" s="74" t="str">
        <f>IFERROR(VLOOKUP(H224,Lists!B:C,2,FALSE),"")</f>
        <v/>
      </c>
      <c r="J224" s="72"/>
      <c r="K224" s="73"/>
      <c r="L224" s="72"/>
      <c r="M224" s="94" t="str">
        <f>IFERROR(INDEX(Sheet1!$B$2:$B$110,MATCH('Claims Summary'!V224,Sheet1!$A$2:$A$110,0)),"")</f>
        <v/>
      </c>
      <c r="N224" s="74" t="str">
        <f>IFERROR(VLOOKUP(X224,'LTSS Rates'!A:B,2,FALSE),"")</f>
        <v/>
      </c>
      <c r="O224" s="72"/>
      <c r="P224" s="137">
        <f>IFERROR(INDEX('LTSS Rates'!$A$3:$J$126,MATCH(X224,'LTSS Rates'!$A$3:$A$126,0),MATCH(Y224,'LTSS Rates'!$A$3:$J$3,0)),0)</f>
        <v>0</v>
      </c>
      <c r="Q224" s="75">
        <f t="shared" si="25"/>
        <v>0</v>
      </c>
      <c r="R224" s="111"/>
      <c r="S224" s="117">
        <f t="shared" si="26"/>
        <v>0</v>
      </c>
      <c r="V224" s="60" t="str">
        <f t="shared" si="27"/>
        <v/>
      </c>
      <c r="X224" s="58" t="str">
        <f t="shared" si="28"/>
        <v/>
      </c>
      <c r="Y224" s="96" t="str">
        <f t="shared" si="29"/>
        <v xml:space="preserve">  Rate</v>
      </c>
    </row>
    <row r="225" spans="2:25" ht="14.45" customHeight="1" x14ac:dyDescent="0.25">
      <c r="B225" s="76">
        <v>214</v>
      </c>
      <c r="C225" s="156"/>
      <c r="D225" s="72"/>
      <c r="E225" s="72"/>
      <c r="F225" s="156"/>
      <c r="G225" s="80"/>
      <c r="H225" s="73"/>
      <c r="I225" s="74" t="str">
        <f>IFERROR(VLOOKUP(H225,Lists!B:C,2,FALSE),"")</f>
        <v/>
      </c>
      <c r="J225" s="72"/>
      <c r="K225" s="73"/>
      <c r="L225" s="72"/>
      <c r="M225" s="94" t="str">
        <f>IFERROR(INDEX(Sheet1!$B$2:$B$110,MATCH('Claims Summary'!V225,Sheet1!$A$2:$A$110,0)),"")</f>
        <v/>
      </c>
      <c r="N225" s="74" t="str">
        <f>IFERROR(VLOOKUP(X225,'LTSS Rates'!A:B,2,FALSE),"")</f>
        <v/>
      </c>
      <c r="O225" s="72"/>
      <c r="P225" s="137">
        <f>IFERROR(INDEX('LTSS Rates'!$A$3:$J$126,MATCH(X225,'LTSS Rates'!$A$3:$A$126,0),MATCH(Y225,'LTSS Rates'!$A$3:$J$3,0)),0)</f>
        <v>0</v>
      </c>
      <c r="Q225" s="75">
        <f t="shared" si="25"/>
        <v>0</v>
      </c>
      <c r="R225" s="111"/>
      <c r="S225" s="117">
        <f t="shared" si="26"/>
        <v>0</v>
      </c>
      <c r="V225" s="60" t="str">
        <f t="shared" si="27"/>
        <v/>
      </c>
      <c r="X225" s="58" t="str">
        <f t="shared" si="28"/>
        <v/>
      </c>
      <c r="Y225" s="96" t="str">
        <f t="shared" si="29"/>
        <v xml:space="preserve">  Rate</v>
      </c>
    </row>
    <row r="226" spans="2:25" ht="14.45" customHeight="1" x14ac:dyDescent="0.25">
      <c r="B226" s="71">
        <v>215</v>
      </c>
      <c r="C226" s="156"/>
      <c r="D226" s="72"/>
      <c r="E226" s="72"/>
      <c r="F226" s="156"/>
      <c r="G226" s="80"/>
      <c r="H226" s="73"/>
      <c r="I226" s="74" t="str">
        <f>IFERROR(VLOOKUP(H226,Lists!B:C,2,FALSE),"")</f>
        <v/>
      </c>
      <c r="J226" s="72"/>
      <c r="K226" s="73"/>
      <c r="L226" s="72"/>
      <c r="M226" s="94" t="str">
        <f>IFERROR(INDEX(Sheet1!$B$2:$B$110,MATCH('Claims Summary'!V226,Sheet1!$A$2:$A$110,0)),"")</f>
        <v/>
      </c>
      <c r="N226" s="74" t="str">
        <f>IFERROR(VLOOKUP(X226,'LTSS Rates'!A:B,2,FALSE),"")</f>
        <v/>
      </c>
      <c r="O226" s="72"/>
      <c r="P226" s="137">
        <f>IFERROR(INDEX('LTSS Rates'!$A$3:$J$126,MATCH(X226,'LTSS Rates'!$A$3:$A$126,0),MATCH(Y226,'LTSS Rates'!$A$3:$J$3,0)),0)</f>
        <v>0</v>
      </c>
      <c r="Q226" s="75">
        <f t="shared" si="25"/>
        <v>0</v>
      </c>
      <c r="R226" s="111"/>
      <c r="S226" s="117">
        <f t="shared" si="26"/>
        <v>0</v>
      </c>
      <c r="V226" s="60" t="str">
        <f t="shared" si="27"/>
        <v/>
      </c>
      <c r="X226" s="58" t="str">
        <f t="shared" si="28"/>
        <v/>
      </c>
      <c r="Y226" s="96" t="str">
        <f t="shared" si="29"/>
        <v xml:space="preserve">  Rate</v>
      </c>
    </row>
    <row r="227" spans="2:25" ht="14.45" customHeight="1" x14ac:dyDescent="0.25">
      <c r="B227" s="71">
        <v>216</v>
      </c>
      <c r="C227" s="156"/>
      <c r="D227" s="72"/>
      <c r="E227" s="72"/>
      <c r="F227" s="156"/>
      <c r="G227" s="80"/>
      <c r="H227" s="73"/>
      <c r="I227" s="74" t="str">
        <f>IFERROR(VLOOKUP(H227,Lists!B:C,2,FALSE),"")</f>
        <v/>
      </c>
      <c r="J227" s="72"/>
      <c r="K227" s="73"/>
      <c r="L227" s="72"/>
      <c r="M227" s="94" t="str">
        <f>IFERROR(INDEX(Sheet1!$B$2:$B$110,MATCH('Claims Summary'!V227,Sheet1!$A$2:$A$110,0)),"")</f>
        <v/>
      </c>
      <c r="N227" s="74" t="str">
        <f>IFERROR(VLOOKUP(X227,'LTSS Rates'!A:B,2,FALSE),"")</f>
        <v/>
      </c>
      <c r="O227" s="72"/>
      <c r="P227" s="137">
        <f>IFERROR(INDEX('LTSS Rates'!$A$3:$J$126,MATCH(X227,'LTSS Rates'!$A$3:$A$126,0),MATCH(Y227,'LTSS Rates'!$A$3:$J$3,0)),0)</f>
        <v>0</v>
      </c>
      <c r="Q227" s="75">
        <f t="shared" si="25"/>
        <v>0</v>
      </c>
      <c r="R227" s="111"/>
      <c r="S227" s="117">
        <f t="shared" si="26"/>
        <v>0</v>
      </c>
      <c r="V227" s="60" t="str">
        <f t="shared" si="27"/>
        <v/>
      </c>
      <c r="X227" s="58" t="str">
        <f t="shared" si="28"/>
        <v/>
      </c>
      <c r="Y227" s="96" t="str">
        <f t="shared" si="29"/>
        <v xml:space="preserve">  Rate</v>
      </c>
    </row>
    <row r="228" spans="2:25" ht="14.45" customHeight="1" x14ac:dyDescent="0.25">
      <c r="B228" s="76">
        <v>217</v>
      </c>
      <c r="C228" s="156"/>
      <c r="D228" s="72"/>
      <c r="E228" s="72"/>
      <c r="F228" s="156"/>
      <c r="G228" s="80"/>
      <c r="H228" s="73"/>
      <c r="I228" s="74" t="str">
        <f>IFERROR(VLOOKUP(H228,Lists!B:C,2,FALSE),"")</f>
        <v/>
      </c>
      <c r="J228" s="72"/>
      <c r="K228" s="73"/>
      <c r="L228" s="72"/>
      <c r="M228" s="94" t="str">
        <f>IFERROR(INDEX(Sheet1!$B$2:$B$110,MATCH('Claims Summary'!V228,Sheet1!$A$2:$A$110,0)),"")</f>
        <v/>
      </c>
      <c r="N228" s="74" t="str">
        <f>IFERROR(VLOOKUP(X228,'LTSS Rates'!A:B,2,FALSE),"")</f>
        <v/>
      </c>
      <c r="O228" s="72"/>
      <c r="P228" s="137">
        <f>IFERROR(INDEX('LTSS Rates'!$A$3:$J$126,MATCH(X228,'LTSS Rates'!$A$3:$A$126,0),MATCH(Y228,'LTSS Rates'!$A$3:$J$3,0)),0)</f>
        <v>0</v>
      </c>
      <c r="Q228" s="75">
        <f t="shared" si="25"/>
        <v>0</v>
      </c>
      <c r="R228" s="111"/>
      <c r="S228" s="117">
        <f t="shared" si="26"/>
        <v>0</v>
      </c>
      <c r="V228" s="60" t="str">
        <f t="shared" si="27"/>
        <v/>
      </c>
      <c r="X228" s="58" t="str">
        <f t="shared" si="28"/>
        <v/>
      </c>
      <c r="Y228" s="96" t="str">
        <f t="shared" si="29"/>
        <v xml:space="preserve">  Rate</v>
      </c>
    </row>
    <row r="229" spans="2:25" ht="14.45" customHeight="1" x14ac:dyDescent="0.25">
      <c r="B229" s="76">
        <v>218</v>
      </c>
      <c r="C229" s="156"/>
      <c r="D229" s="72"/>
      <c r="E229" s="72"/>
      <c r="F229" s="156"/>
      <c r="G229" s="80"/>
      <c r="H229" s="73"/>
      <c r="I229" s="74" t="str">
        <f>IFERROR(VLOOKUP(H229,Lists!B:C,2,FALSE),"")</f>
        <v/>
      </c>
      <c r="J229" s="72"/>
      <c r="K229" s="73"/>
      <c r="L229" s="72"/>
      <c r="M229" s="94" t="str">
        <f>IFERROR(INDEX(Sheet1!$B$2:$B$110,MATCH('Claims Summary'!V229,Sheet1!$A$2:$A$110,0)),"")</f>
        <v/>
      </c>
      <c r="N229" s="74" t="str">
        <f>IFERROR(VLOOKUP(X229,'LTSS Rates'!A:B,2,FALSE),"")</f>
        <v/>
      </c>
      <c r="O229" s="72"/>
      <c r="P229" s="137">
        <f>IFERROR(INDEX('LTSS Rates'!$A$3:$J$126,MATCH(X229,'LTSS Rates'!$A$3:$A$126,0),MATCH(Y229,'LTSS Rates'!$A$3:$J$3,0)),0)</f>
        <v>0</v>
      </c>
      <c r="Q229" s="75">
        <f t="shared" si="25"/>
        <v>0</v>
      </c>
      <c r="R229" s="111"/>
      <c r="S229" s="117">
        <f t="shared" si="26"/>
        <v>0</v>
      </c>
      <c r="V229" s="60" t="str">
        <f t="shared" si="27"/>
        <v/>
      </c>
      <c r="X229" s="58" t="str">
        <f t="shared" si="28"/>
        <v/>
      </c>
      <c r="Y229" s="96" t="str">
        <f t="shared" si="29"/>
        <v xml:space="preserve">  Rate</v>
      </c>
    </row>
    <row r="230" spans="2:25" ht="14.45" customHeight="1" x14ac:dyDescent="0.25">
      <c r="B230" s="76">
        <v>219</v>
      </c>
      <c r="C230" s="156"/>
      <c r="D230" s="72"/>
      <c r="E230" s="72"/>
      <c r="F230" s="156"/>
      <c r="G230" s="80"/>
      <c r="H230" s="73"/>
      <c r="I230" s="74" t="str">
        <f>IFERROR(VLOOKUP(H230,Lists!B:C,2,FALSE),"")</f>
        <v/>
      </c>
      <c r="J230" s="72"/>
      <c r="K230" s="73"/>
      <c r="L230" s="72"/>
      <c r="M230" s="94" t="str">
        <f>IFERROR(INDEX(Sheet1!$B$2:$B$110,MATCH('Claims Summary'!V230,Sheet1!$A$2:$A$110,0)),"")</f>
        <v/>
      </c>
      <c r="N230" s="74" t="str">
        <f>IFERROR(VLOOKUP(X230,'LTSS Rates'!A:B,2,FALSE),"")</f>
        <v/>
      </c>
      <c r="O230" s="72"/>
      <c r="P230" s="137">
        <f>IFERROR(INDEX('LTSS Rates'!$A$3:$J$126,MATCH(X230,'LTSS Rates'!$A$3:$A$126,0),MATCH(Y230,'LTSS Rates'!$A$3:$J$3,0)),0)</f>
        <v>0</v>
      </c>
      <c r="Q230" s="75">
        <f t="shared" si="25"/>
        <v>0</v>
      </c>
      <c r="R230" s="111"/>
      <c r="S230" s="117">
        <f t="shared" si="26"/>
        <v>0</v>
      </c>
      <c r="V230" s="60" t="str">
        <f t="shared" si="27"/>
        <v/>
      </c>
      <c r="X230" s="58" t="str">
        <f t="shared" si="28"/>
        <v/>
      </c>
      <c r="Y230" s="96" t="str">
        <f t="shared" si="29"/>
        <v xml:space="preserve">  Rate</v>
      </c>
    </row>
    <row r="231" spans="2:25" ht="14.45" customHeight="1" x14ac:dyDescent="0.25">
      <c r="B231" s="71">
        <v>220</v>
      </c>
      <c r="C231" s="156"/>
      <c r="D231" s="72"/>
      <c r="E231" s="72"/>
      <c r="F231" s="156"/>
      <c r="G231" s="80"/>
      <c r="H231" s="73"/>
      <c r="I231" s="74" t="str">
        <f>IFERROR(VLOOKUP(H231,Lists!B:C,2,FALSE),"")</f>
        <v/>
      </c>
      <c r="J231" s="72"/>
      <c r="K231" s="73"/>
      <c r="L231" s="72"/>
      <c r="M231" s="94" t="str">
        <f>IFERROR(INDEX(Sheet1!$B$2:$B$110,MATCH('Claims Summary'!V231,Sheet1!$A$2:$A$110,0)),"")</f>
        <v/>
      </c>
      <c r="N231" s="74" t="str">
        <f>IFERROR(VLOOKUP(X231,'LTSS Rates'!A:B,2,FALSE),"")</f>
        <v/>
      </c>
      <c r="O231" s="72"/>
      <c r="P231" s="137">
        <f>IFERROR(INDEX('LTSS Rates'!$A$3:$J$126,MATCH(X231,'LTSS Rates'!$A$3:$A$126,0),MATCH(Y231,'LTSS Rates'!$A$3:$J$3,0)),0)</f>
        <v>0</v>
      </c>
      <c r="Q231" s="75">
        <f t="shared" si="25"/>
        <v>0</v>
      </c>
      <c r="R231" s="111"/>
      <c r="S231" s="117">
        <f t="shared" si="26"/>
        <v>0</v>
      </c>
      <c r="V231" s="60" t="str">
        <f t="shared" si="27"/>
        <v/>
      </c>
      <c r="X231" s="58" t="str">
        <f t="shared" si="28"/>
        <v/>
      </c>
      <c r="Y231" s="96" t="str">
        <f t="shared" si="29"/>
        <v xml:space="preserve">  Rate</v>
      </c>
    </row>
    <row r="232" spans="2:25" ht="14.45" customHeight="1" x14ac:dyDescent="0.25">
      <c r="B232" s="71">
        <v>221</v>
      </c>
      <c r="C232" s="156"/>
      <c r="D232" s="72"/>
      <c r="E232" s="72"/>
      <c r="F232" s="156"/>
      <c r="G232" s="80"/>
      <c r="H232" s="73"/>
      <c r="I232" s="74" t="str">
        <f>IFERROR(VLOOKUP(H232,Lists!B:C,2,FALSE),"")</f>
        <v/>
      </c>
      <c r="J232" s="72"/>
      <c r="K232" s="73"/>
      <c r="L232" s="72"/>
      <c r="M232" s="94" t="str">
        <f>IFERROR(INDEX(Sheet1!$B$2:$B$110,MATCH('Claims Summary'!V232,Sheet1!$A$2:$A$110,0)),"")</f>
        <v/>
      </c>
      <c r="N232" s="74" t="str">
        <f>IFERROR(VLOOKUP(X232,'LTSS Rates'!A:B,2,FALSE),"")</f>
        <v/>
      </c>
      <c r="O232" s="72"/>
      <c r="P232" s="137">
        <f>IFERROR(INDEX('LTSS Rates'!$A$3:$J$126,MATCH(X232,'LTSS Rates'!$A$3:$A$126,0),MATCH(Y232,'LTSS Rates'!$A$3:$J$3,0)),0)</f>
        <v>0</v>
      </c>
      <c r="Q232" s="75">
        <f t="shared" si="25"/>
        <v>0</v>
      </c>
      <c r="R232" s="111"/>
      <c r="S232" s="117">
        <f t="shared" si="26"/>
        <v>0</v>
      </c>
      <c r="V232" s="60" t="str">
        <f t="shared" si="27"/>
        <v/>
      </c>
      <c r="X232" s="58" t="str">
        <f t="shared" si="28"/>
        <v/>
      </c>
      <c r="Y232" s="96" t="str">
        <f t="shared" si="29"/>
        <v xml:space="preserve">  Rate</v>
      </c>
    </row>
    <row r="233" spans="2:25" ht="14.45" customHeight="1" x14ac:dyDescent="0.25">
      <c r="B233" s="76">
        <v>222</v>
      </c>
      <c r="C233" s="156"/>
      <c r="D233" s="72"/>
      <c r="E233" s="72"/>
      <c r="F233" s="156"/>
      <c r="G233" s="80"/>
      <c r="H233" s="73"/>
      <c r="I233" s="74" t="str">
        <f>IFERROR(VLOOKUP(H233,Lists!B:C,2,FALSE),"")</f>
        <v/>
      </c>
      <c r="J233" s="72"/>
      <c r="K233" s="73"/>
      <c r="L233" s="72"/>
      <c r="M233" s="94" t="str">
        <f>IFERROR(INDEX(Sheet1!$B$2:$B$110,MATCH('Claims Summary'!V233,Sheet1!$A$2:$A$110,0)),"")</f>
        <v/>
      </c>
      <c r="N233" s="74" t="str">
        <f>IFERROR(VLOOKUP(X233,'LTSS Rates'!A:B,2,FALSE),"")</f>
        <v/>
      </c>
      <c r="O233" s="72"/>
      <c r="P233" s="137">
        <f>IFERROR(INDEX('LTSS Rates'!$A$3:$J$126,MATCH(X233,'LTSS Rates'!$A$3:$A$126,0),MATCH(Y233,'LTSS Rates'!$A$3:$J$3,0)),0)</f>
        <v>0</v>
      </c>
      <c r="Q233" s="75">
        <f t="shared" si="25"/>
        <v>0</v>
      </c>
      <c r="R233" s="111"/>
      <c r="S233" s="117">
        <f t="shared" si="26"/>
        <v>0</v>
      </c>
      <c r="V233" s="60" t="str">
        <f t="shared" si="27"/>
        <v/>
      </c>
      <c r="X233" s="58" t="str">
        <f t="shared" si="28"/>
        <v/>
      </c>
      <c r="Y233" s="96" t="str">
        <f t="shared" si="29"/>
        <v xml:space="preserve">  Rate</v>
      </c>
    </row>
    <row r="234" spans="2:25" ht="14.45" customHeight="1" x14ac:dyDescent="0.25">
      <c r="B234" s="76">
        <v>223</v>
      </c>
      <c r="C234" s="156"/>
      <c r="D234" s="72"/>
      <c r="E234" s="72"/>
      <c r="F234" s="156"/>
      <c r="G234" s="80"/>
      <c r="H234" s="73"/>
      <c r="I234" s="74" t="str">
        <f>IFERROR(VLOOKUP(H234,Lists!B:C,2,FALSE),"")</f>
        <v/>
      </c>
      <c r="J234" s="72"/>
      <c r="K234" s="73"/>
      <c r="L234" s="72"/>
      <c r="M234" s="94" t="str">
        <f>IFERROR(INDEX(Sheet1!$B$2:$B$110,MATCH('Claims Summary'!V234,Sheet1!$A$2:$A$110,0)),"")</f>
        <v/>
      </c>
      <c r="N234" s="74" t="str">
        <f>IFERROR(VLOOKUP(X234,'LTSS Rates'!A:B,2,FALSE),"")</f>
        <v/>
      </c>
      <c r="O234" s="72"/>
      <c r="P234" s="137">
        <f>IFERROR(INDEX('LTSS Rates'!$A$3:$J$126,MATCH(X234,'LTSS Rates'!$A$3:$A$126,0),MATCH(Y234,'LTSS Rates'!$A$3:$J$3,0)),0)</f>
        <v>0</v>
      </c>
      <c r="Q234" s="75">
        <f t="shared" si="25"/>
        <v>0</v>
      </c>
      <c r="R234" s="111"/>
      <c r="S234" s="117">
        <f t="shared" si="26"/>
        <v>0</v>
      </c>
      <c r="V234" s="60" t="str">
        <f t="shared" si="27"/>
        <v/>
      </c>
      <c r="X234" s="58" t="str">
        <f t="shared" si="28"/>
        <v/>
      </c>
      <c r="Y234" s="96" t="str">
        <f t="shared" si="29"/>
        <v xml:space="preserve">  Rate</v>
      </c>
    </row>
    <row r="235" spans="2:25" ht="14.45" customHeight="1" x14ac:dyDescent="0.25">
      <c r="B235" s="76">
        <v>224</v>
      </c>
      <c r="C235" s="156"/>
      <c r="D235" s="72"/>
      <c r="E235" s="72"/>
      <c r="F235" s="156"/>
      <c r="G235" s="80"/>
      <c r="H235" s="73"/>
      <c r="I235" s="74" t="str">
        <f>IFERROR(VLOOKUP(H235,Lists!B:C,2,FALSE),"")</f>
        <v/>
      </c>
      <c r="J235" s="72"/>
      <c r="K235" s="73"/>
      <c r="L235" s="72"/>
      <c r="M235" s="94" t="str">
        <f>IFERROR(INDEX(Sheet1!$B$2:$B$110,MATCH('Claims Summary'!V235,Sheet1!$A$2:$A$110,0)),"")</f>
        <v/>
      </c>
      <c r="N235" s="74" t="str">
        <f>IFERROR(VLOOKUP(X235,'LTSS Rates'!A:B,2,FALSE),"")</f>
        <v/>
      </c>
      <c r="O235" s="72"/>
      <c r="P235" s="137">
        <f>IFERROR(INDEX('LTSS Rates'!$A$3:$J$126,MATCH(X235,'LTSS Rates'!$A$3:$A$126,0),MATCH(Y235,'LTSS Rates'!$A$3:$J$3,0)),0)</f>
        <v>0</v>
      </c>
      <c r="Q235" s="75">
        <f t="shared" si="25"/>
        <v>0</v>
      </c>
      <c r="R235" s="111"/>
      <c r="S235" s="117">
        <f t="shared" si="26"/>
        <v>0</v>
      </c>
      <c r="V235" s="60" t="str">
        <f t="shared" si="27"/>
        <v/>
      </c>
      <c r="X235" s="58" t="str">
        <f t="shared" si="28"/>
        <v/>
      </c>
      <c r="Y235" s="96" t="str">
        <f t="shared" si="29"/>
        <v xml:space="preserve">  Rate</v>
      </c>
    </row>
    <row r="236" spans="2:25" ht="14.45" customHeight="1" x14ac:dyDescent="0.25">
      <c r="B236" s="71">
        <v>225</v>
      </c>
      <c r="C236" s="156"/>
      <c r="D236" s="72"/>
      <c r="E236" s="72"/>
      <c r="F236" s="156"/>
      <c r="G236" s="80"/>
      <c r="H236" s="73"/>
      <c r="I236" s="74" t="str">
        <f>IFERROR(VLOOKUP(H236,Lists!B:C,2,FALSE),"")</f>
        <v/>
      </c>
      <c r="J236" s="72"/>
      <c r="K236" s="73"/>
      <c r="L236" s="72"/>
      <c r="M236" s="94" t="str">
        <f>IFERROR(INDEX(Sheet1!$B$2:$B$110,MATCH('Claims Summary'!V236,Sheet1!$A$2:$A$110,0)),"")</f>
        <v/>
      </c>
      <c r="N236" s="74" t="str">
        <f>IFERROR(VLOOKUP(X236,'LTSS Rates'!A:B,2,FALSE),"")</f>
        <v/>
      </c>
      <c r="O236" s="72"/>
      <c r="P236" s="137">
        <f>IFERROR(INDEX('LTSS Rates'!$A$3:$J$126,MATCH(X236,'LTSS Rates'!$A$3:$A$126,0),MATCH(Y236,'LTSS Rates'!$A$3:$J$3,0)),0)</f>
        <v>0</v>
      </c>
      <c r="Q236" s="75">
        <f t="shared" si="25"/>
        <v>0</v>
      </c>
      <c r="R236" s="111"/>
      <c r="S236" s="117">
        <f t="shared" si="26"/>
        <v>0</v>
      </c>
      <c r="V236" s="60" t="str">
        <f t="shared" si="27"/>
        <v/>
      </c>
      <c r="X236" s="58" t="str">
        <f t="shared" si="28"/>
        <v/>
      </c>
      <c r="Y236" s="96" t="str">
        <f t="shared" si="29"/>
        <v xml:space="preserve">  Rate</v>
      </c>
    </row>
    <row r="237" spans="2:25" ht="14.45" customHeight="1" x14ac:dyDescent="0.25">
      <c r="B237" s="71">
        <v>226</v>
      </c>
      <c r="C237" s="156"/>
      <c r="D237" s="72"/>
      <c r="E237" s="72"/>
      <c r="F237" s="156"/>
      <c r="G237" s="80"/>
      <c r="H237" s="73"/>
      <c r="I237" s="74" t="str">
        <f>IFERROR(VLOOKUP(H237,Lists!B:C,2,FALSE),"")</f>
        <v/>
      </c>
      <c r="J237" s="72"/>
      <c r="K237" s="73"/>
      <c r="L237" s="72"/>
      <c r="M237" s="94" t="str">
        <f>IFERROR(INDEX(Sheet1!$B$2:$B$110,MATCH('Claims Summary'!V237,Sheet1!$A$2:$A$110,0)),"")</f>
        <v/>
      </c>
      <c r="N237" s="74" t="str">
        <f>IFERROR(VLOOKUP(X237,'LTSS Rates'!A:B,2,FALSE),"")</f>
        <v/>
      </c>
      <c r="O237" s="72"/>
      <c r="P237" s="137">
        <f>IFERROR(INDEX('LTSS Rates'!$A$3:$J$126,MATCH(X237,'LTSS Rates'!$A$3:$A$126,0),MATCH(Y237,'LTSS Rates'!$A$3:$J$3,0)),0)</f>
        <v>0</v>
      </c>
      <c r="Q237" s="75">
        <f t="shared" si="25"/>
        <v>0</v>
      </c>
      <c r="R237" s="111"/>
      <c r="S237" s="117">
        <f t="shared" si="26"/>
        <v>0</v>
      </c>
      <c r="V237" s="60" t="str">
        <f t="shared" si="27"/>
        <v/>
      </c>
      <c r="X237" s="58" t="str">
        <f t="shared" si="28"/>
        <v/>
      </c>
      <c r="Y237" s="96" t="str">
        <f t="shared" si="29"/>
        <v xml:space="preserve">  Rate</v>
      </c>
    </row>
    <row r="238" spans="2:25" ht="14.45" customHeight="1" x14ac:dyDescent="0.25">
      <c r="B238" s="76">
        <v>227</v>
      </c>
      <c r="C238" s="156"/>
      <c r="D238" s="72"/>
      <c r="E238" s="72"/>
      <c r="F238" s="156"/>
      <c r="G238" s="80"/>
      <c r="H238" s="73"/>
      <c r="I238" s="74" t="str">
        <f>IFERROR(VLOOKUP(H238,Lists!B:C,2,FALSE),"")</f>
        <v/>
      </c>
      <c r="J238" s="72"/>
      <c r="K238" s="73"/>
      <c r="L238" s="72"/>
      <c r="M238" s="94" t="str">
        <f>IFERROR(INDEX(Sheet1!$B$2:$B$110,MATCH('Claims Summary'!V238,Sheet1!$A$2:$A$110,0)),"")</f>
        <v/>
      </c>
      <c r="N238" s="74" t="str">
        <f>IFERROR(VLOOKUP(X238,'LTSS Rates'!A:B,2,FALSE),"")</f>
        <v/>
      </c>
      <c r="O238" s="72"/>
      <c r="P238" s="137">
        <f>IFERROR(INDEX('LTSS Rates'!$A$3:$J$126,MATCH(X238,'LTSS Rates'!$A$3:$A$126,0),MATCH(Y238,'LTSS Rates'!$A$3:$J$3,0)),0)</f>
        <v>0</v>
      </c>
      <c r="Q238" s="75">
        <f t="shared" si="25"/>
        <v>0</v>
      </c>
      <c r="R238" s="111"/>
      <c r="S238" s="117">
        <f t="shared" si="26"/>
        <v>0</v>
      </c>
      <c r="V238" s="60" t="str">
        <f t="shared" si="27"/>
        <v/>
      </c>
      <c r="X238" s="58" t="str">
        <f t="shared" si="28"/>
        <v/>
      </c>
      <c r="Y238" s="96" t="str">
        <f t="shared" si="29"/>
        <v xml:space="preserve">  Rate</v>
      </c>
    </row>
    <row r="239" spans="2:25" ht="14.45" customHeight="1" x14ac:dyDescent="0.25">
      <c r="B239" s="76">
        <v>228</v>
      </c>
      <c r="C239" s="156"/>
      <c r="D239" s="72"/>
      <c r="E239" s="72"/>
      <c r="F239" s="156"/>
      <c r="G239" s="80"/>
      <c r="H239" s="73"/>
      <c r="I239" s="74" t="str">
        <f>IFERROR(VLOOKUP(H239,Lists!B:C,2,FALSE),"")</f>
        <v/>
      </c>
      <c r="J239" s="72"/>
      <c r="K239" s="73"/>
      <c r="L239" s="72"/>
      <c r="M239" s="94" t="str">
        <f>IFERROR(INDEX(Sheet1!$B$2:$B$110,MATCH('Claims Summary'!V239,Sheet1!$A$2:$A$110,0)),"")</f>
        <v/>
      </c>
      <c r="N239" s="74" t="str">
        <f>IFERROR(VLOOKUP(X239,'LTSS Rates'!A:B,2,FALSE),"")</f>
        <v/>
      </c>
      <c r="O239" s="72"/>
      <c r="P239" s="137">
        <f>IFERROR(INDEX('LTSS Rates'!$A$3:$J$126,MATCH(X239,'LTSS Rates'!$A$3:$A$126,0),MATCH(Y239,'LTSS Rates'!$A$3:$J$3,0)),0)</f>
        <v>0</v>
      </c>
      <c r="Q239" s="75">
        <f t="shared" si="25"/>
        <v>0</v>
      </c>
      <c r="R239" s="111"/>
      <c r="S239" s="117">
        <f t="shared" si="26"/>
        <v>0</v>
      </c>
      <c r="V239" s="60" t="str">
        <f t="shared" si="27"/>
        <v/>
      </c>
      <c r="X239" s="58" t="str">
        <f t="shared" si="28"/>
        <v/>
      </c>
      <c r="Y239" s="96" t="str">
        <f t="shared" si="29"/>
        <v xml:space="preserve">  Rate</v>
      </c>
    </row>
    <row r="240" spans="2:25" ht="14.45" customHeight="1" x14ac:dyDescent="0.25">
      <c r="B240" s="76">
        <v>229</v>
      </c>
      <c r="C240" s="156"/>
      <c r="D240" s="72"/>
      <c r="E240" s="72"/>
      <c r="F240" s="156"/>
      <c r="G240" s="80"/>
      <c r="H240" s="73"/>
      <c r="I240" s="74" t="str">
        <f>IFERROR(VLOOKUP(H240,Lists!B:C,2,FALSE),"")</f>
        <v/>
      </c>
      <c r="J240" s="72"/>
      <c r="K240" s="73"/>
      <c r="L240" s="72"/>
      <c r="M240" s="94" t="str">
        <f>IFERROR(INDEX(Sheet1!$B$2:$B$110,MATCH('Claims Summary'!V240,Sheet1!$A$2:$A$110,0)),"")</f>
        <v/>
      </c>
      <c r="N240" s="74" t="str">
        <f>IFERROR(VLOOKUP(X240,'LTSS Rates'!A:B,2,FALSE),"")</f>
        <v/>
      </c>
      <c r="O240" s="72"/>
      <c r="P240" s="137">
        <f>IFERROR(INDEX('LTSS Rates'!$A$3:$J$126,MATCH(X240,'LTSS Rates'!$A$3:$A$126,0),MATCH(Y240,'LTSS Rates'!$A$3:$J$3,0)),0)</f>
        <v>0</v>
      </c>
      <c r="Q240" s="75">
        <f t="shared" si="25"/>
        <v>0</v>
      </c>
      <c r="R240" s="111"/>
      <c r="S240" s="117">
        <f t="shared" si="26"/>
        <v>0</v>
      </c>
      <c r="V240" s="60" t="str">
        <f t="shared" si="27"/>
        <v/>
      </c>
      <c r="X240" s="58" t="str">
        <f t="shared" si="28"/>
        <v/>
      </c>
      <c r="Y240" s="96" t="str">
        <f t="shared" si="29"/>
        <v xml:space="preserve">  Rate</v>
      </c>
    </row>
    <row r="241" spans="2:25" ht="14.45" customHeight="1" x14ac:dyDescent="0.25">
      <c r="B241" s="71">
        <v>230</v>
      </c>
      <c r="C241" s="156"/>
      <c r="D241" s="72"/>
      <c r="E241" s="72"/>
      <c r="F241" s="156"/>
      <c r="G241" s="80"/>
      <c r="H241" s="73"/>
      <c r="I241" s="74" t="str">
        <f>IFERROR(VLOOKUP(H241,Lists!B:C,2,FALSE),"")</f>
        <v/>
      </c>
      <c r="J241" s="72"/>
      <c r="K241" s="73"/>
      <c r="L241" s="72"/>
      <c r="M241" s="94" t="str">
        <f>IFERROR(INDEX(Sheet1!$B$2:$B$110,MATCH('Claims Summary'!V241,Sheet1!$A$2:$A$110,0)),"")</f>
        <v/>
      </c>
      <c r="N241" s="74" t="str">
        <f>IFERROR(VLOOKUP(X241,'LTSS Rates'!A:B,2,FALSE),"")</f>
        <v/>
      </c>
      <c r="O241" s="72"/>
      <c r="P241" s="137">
        <f>IFERROR(INDEX('LTSS Rates'!$A$3:$J$126,MATCH(X241,'LTSS Rates'!$A$3:$A$126,0),MATCH(Y241,'LTSS Rates'!$A$3:$J$3,0)),0)</f>
        <v>0</v>
      </c>
      <c r="Q241" s="75">
        <f t="shared" si="25"/>
        <v>0</v>
      </c>
      <c r="R241" s="111"/>
      <c r="S241" s="117">
        <f t="shared" si="26"/>
        <v>0</v>
      </c>
      <c r="V241" s="60" t="str">
        <f t="shared" si="27"/>
        <v/>
      </c>
      <c r="X241" s="58" t="str">
        <f t="shared" si="28"/>
        <v/>
      </c>
      <c r="Y241" s="96" t="str">
        <f t="shared" si="29"/>
        <v xml:space="preserve">  Rate</v>
      </c>
    </row>
    <row r="242" spans="2:25" ht="14.45" customHeight="1" x14ac:dyDescent="0.25">
      <c r="B242" s="71">
        <v>231</v>
      </c>
      <c r="C242" s="156"/>
      <c r="D242" s="72"/>
      <c r="E242" s="72"/>
      <c r="F242" s="156"/>
      <c r="G242" s="80"/>
      <c r="H242" s="73"/>
      <c r="I242" s="74" t="str">
        <f>IFERROR(VLOOKUP(H242,Lists!B:C,2,FALSE),"")</f>
        <v/>
      </c>
      <c r="J242" s="72"/>
      <c r="K242" s="73"/>
      <c r="L242" s="72"/>
      <c r="M242" s="94" t="str">
        <f>IFERROR(INDEX(Sheet1!$B$2:$B$110,MATCH('Claims Summary'!V242,Sheet1!$A$2:$A$110,0)),"")</f>
        <v/>
      </c>
      <c r="N242" s="74" t="str">
        <f>IFERROR(VLOOKUP(X242,'LTSS Rates'!A:B,2,FALSE),"")</f>
        <v/>
      </c>
      <c r="O242" s="72"/>
      <c r="P242" s="137">
        <f>IFERROR(INDEX('LTSS Rates'!$A$3:$J$126,MATCH(X242,'LTSS Rates'!$A$3:$A$126,0),MATCH(Y242,'LTSS Rates'!$A$3:$J$3,0)),0)</f>
        <v>0</v>
      </c>
      <c r="Q242" s="75">
        <f t="shared" si="25"/>
        <v>0</v>
      </c>
      <c r="R242" s="111"/>
      <c r="S242" s="117">
        <f t="shared" si="26"/>
        <v>0</v>
      </c>
      <c r="V242" s="60" t="str">
        <f t="shared" si="27"/>
        <v/>
      </c>
      <c r="X242" s="58" t="str">
        <f t="shared" si="28"/>
        <v/>
      </c>
      <c r="Y242" s="96" t="str">
        <f t="shared" si="29"/>
        <v xml:space="preserve">  Rate</v>
      </c>
    </row>
    <row r="243" spans="2:25" ht="14.45" customHeight="1" x14ac:dyDescent="0.25">
      <c r="B243" s="76">
        <v>232</v>
      </c>
      <c r="C243" s="156"/>
      <c r="D243" s="72"/>
      <c r="E243" s="72"/>
      <c r="F243" s="156"/>
      <c r="G243" s="80"/>
      <c r="H243" s="73"/>
      <c r="I243" s="74" t="str">
        <f>IFERROR(VLOOKUP(H243,Lists!B:C,2,FALSE),"")</f>
        <v/>
      </c>
      <c r="J243" s="72"/>
      <c r="K243" s="73"/>
      <c r="L243" s="72"/>
      <c r="M243" s="94" t="str">
        <f>IFERROR(INDEX(Sheet1!$B$2:$B$110,MATCH('Claims Summary'!V243,Sheet1!$A$2:$A$110,0)),"")</f>
        <v/>
      </c>
      <c r="N243" s="74" t="str">
        <f>IFERROR(VLOOKUP(X243,'LTSS Rates'!A:B,2,FALSE),"")</f>
        <v/>
      </c>
      <c r="O243" s="72"/>
      <c r="P243" s="137">
        <f>IFERROR(INDEX('LTSS Rates'!$A$3:$J$126,MATCH(X243,'LTSS Rates'!$A$3:$A$126,0),MATCH(Y243,'LTSS Rates'!$A$3:$J$3,0)),0)</f>
        <v>0</v>
      </c>
      <c r="Q243" s="75">
        <f t="shared" si="25"/>
        <v>0</v>
      </c>
      <c r="R243" s="111"/>
      <c r="S243" s="117">
        <f t="shared" si="26"/>
        <v>0</v>
      </c>
      <c r="V243" s="60" t="str">
        <f t="shared" si="27"/>
        <v/>
      </c>
      <c r="X243" s="58" t="str">
        <f t="shared" si="28"/>
        <v/>
      </c>
      <c r="Y243" s="96" t="str">
        <f t="shared" si="29"/>
        <v xml:space="preserve">  Rate</v>
      </c>
    </row>
    <row r="244" spans="2:25" ht="14.45" customHeight="1" x14ac:dyDescent="0.25">
      <c r="B244" s="76">
        <v>233</v>
      </c>
      <c r="C244" s="156"/>
      <c r="D244" s="72"/>
      <c r="E244" s="72"/>
      <c r="F244" s="156"/>
      <c r="G244" s="80"/>
      <c r="H244" s="73"/>
      <c r="I244" s="74" t="str">
        <f>IFERROR(VLOOKUP(H244,Lists!B:C,2,FALSE),"")</f>
        <v/>
      </c>
      <c r="J244" s="72"/>
      <c r="K244" s="73"/>
      <c r="L244" s="72"/>
      <c r="M244" s="94" t="str">
        <f>IFERROR(INDEX(Sheet1!$B$2:$B$110,MATCH('Claims Summary'!V244,Sheet1!$A$2:$A$110,0)),"")</f>
        <v/>
      </c>
      <c r="N244" s="74" t="str">
        <f>IFERROR(VLOOKUP(X244,'LTSS Rates'!A:B,2,FALSE),"")</f>
        <v/>
      </c>
      <c r="O244" s="72"/>
      <c r="P244" s="137">
        <f>IFERROR(INDEX('LTSS Rates'!$A$3:$J$126,MATCH(X244,'LTSS Rates'!$A$3:$A$126,0),MATCH(Y244,'LTSS Rates'!$A$3:$J$3,0)),0)</f>
        <v>0</v>
      </c>
      <c r="Q244" s="75">
        <f t="shared" si="25"/>
        <v>0</v>
      </c>
      <c r="R244" s="111"/>
      <c r="S244" s="117">
        <f t="shared" si="26"/>
        <v>0</v>
      </c>
      <c r="V244" s="60" t="str">
        <f t="shared" si="27"/>
        <v/>
      </c>
      <c r="X244" s="58" t="str">
        <f t="shared" si="28"/>
        <v/>
      </c>
      <c r="Y244" s="96" t="str">
        <f t="shared" si="29"/>
        <v xml:space="preserve">  Rate</v>
      </c>
    </row>
    <row r="245" spans="2:25" ht="14.45" customHeight="1" x14ac:dyDescent="0.25">
      <c r="B245" s="76">
        <v>234</v>
      </c>
      <c r="C245" s="156"/>
      <c r="D245" s="72"/>
      <c r="E245" s="72"/>
      <c r="F245" s="156"/>
      <c r="G245" s="80"/>
      <c r="H245" s="73"/>
      <c r="I245" s="74" t="str">
        <f>IFERROR(VLOOKUP(H245,Lists!B:C,2,FALSE),"")</f>
        <v/>
      </c>
      <c r="J245" s="72"/>
      <c r="K245" s="73"/>
      <c r="L245" s="72"/>
      <c r="M245" s="94" t="str">
        <f>IFERROR(INDEX(Sheet1!$B$2:$B$110,MATCH('Claims Summary'!V245,Sheet1!$A$2:$A$110,0)),"")</f>
        <v/>
      </c>
      <c r="N245" s="74" t="str">
        <f>IFERROR(VLOOKUP(X245,'LTSS Rates'!A:B,2,FALSE),"")</f>
        <v/>
      </c>
      <c r="O245" s="72"/>
      <c r="P245" s="137">
        <f>IFERROR(INDEX('LTSS Rates'!$A$3:$J$126,MATCH(X245,'LTSS Rates'!$A$3:$A$126,0),MATCH(Y245,'LTSS Rates'!$A$3:$J$3,0)),0)</f>
        <v>0</v>
      </c>
      <c r="Q245" s="75">
        <f t="shared" si="25"/>
        <v>0</v>
      </c>
      <c r="R245" s="111"/>
      <c r="S245" s="117">
        <f t="shared" si="26"/>
        <v>0</v>
      </c>
      <c r="V245" s="60" t="str">
        <f t="shared" si="27"/>
        <v/>
      </c>
      <c r="X245" s="58" t="str">
        <f t="shared" si="28"/>
        <v/>
      </c>
      <c r="Y245" s="96" t="str">
        <f t="shared" si="29"/>
        <v xml:space="preserve">  Rate</v>
      </c>
    </row>
    <row r="246" spans="2:25" ht="14.45" customHeight="1" x14ac:dyDescent="0.25">
      <c r="B246" s="71">
        <v>235</v>
      </c>
      <c r="C246" s="156"/>
      <c r="D246" s="72"/>
      <c r="E246" s="72"/>
      <c r="F246" s="156"/>
      <c r="G246" s="80"/>
      <c r="H246" s="73"/>
      <c r="I246" s="74" t="str">
        <f>IFERROR(VLOOKUP(H246,Lists!B:C,2,FALSE),"")</f>
        <v/>
      </c>
      <c r="J246" s="72"/>
      <c r="K246" s="73"/>
      <c r="L246" s="72"/>
      <c r="M246" s="94" t="str">
        <f>IFERROR(INDEX(Sheet1!$B$2:$B$110,MATCH('Claims Summary'!V246,Sheet1!$A$2:$A$110,0)),"")</f>
        <v/>
      </c>
      <c r="N246" s="74" t="str">
        <f>IFERROR(VLOOKUP(X246,'LTSS Rates'!A:B,2,FALSE),"")</f>
        <v/>
      </c>
      <c r="O246" s="72"/>
      <c r="P246" s="137">
        <f>IFERROR(INDEX('LTSS Rates'!$A$3:$J$126,MATCH(X246,'LTSS Rates'!$A$3:$A$126,0),MATCH(Y246,'LTSS Rates'!$A$3:$J$3,0)),0)</f>
        <v>0</v>
      </c>
      <c r="Q246" s="75">
        <f t="shared" si="25"/>
        <v>0</v>
      </c>
      <c r="R246" s="111"/>
      <c r="S246" s="117">
        <f t="shared" si="26"/>
        <v>0</v>
      </c>
      <c r="V246" s="60" t="str">
        <f t="shared" si="27"/>
        <v/>
      </c>
      <c r="X246" s="58" t="str">
        <f t="shared" si="28"/>
        <v/>
      </c>
      <c r="Y246" s="96" t="str">
        <f t="shared" si="29"/>
        <v xml:space="preserve">  Rate</v>
      </c>
    </row>
    <row r="247" spans="2:25" ht="14.45" customHeight="1" x14ac:dyDescent="0.25">
      <c r="B247" s="71">
        <v>236</v>
      </c>
      <c r="C247" s="156"/>
      <c r="D247" s="72"/>
      <c r="E247" s="72"/>
      <c r="F247" s="156"/>
      <c r="G247" s="80"/>
      <c r="H247" s="73"/>
      <c r="I247" s="74" t="str">
        <f>IFERROR(VLOOKUP(H247,Lists!B:C,2,FALSE),"")</f>
        <v/>
      </c>
      <c r="J247" s="72"/>
      <c r="K247" s="73"/>
      <c r="L247" s="72"/>
      <c r="M247" s="94" t="str">
        <f>IFERROR(INDEX(Sheet1!$B$2:$B$110,MATCH('Claims Summary'!V247,Sheet1!$A$2:$A$110,0)),"")</f>
        <v/>
      </c>
      <c r="N247" s="74" t="str">
        <f>IFERROR(VLOOKUP(X247,'LTSS Rates'!A:B,2,FALSE),"")</f>
        <v/>
      </c>
      <c r="O247" s="72"/>
      <c r="P247" s="137">
        <f>IFERROR(INDEX('LTSS Rates'!$A$3:$J$126,MATCH(X247,'LTSS Rates'!$A$3:$A$126,0),MATCH(Y247,'LTSS Rates'!$A$3:$J$3,0)),0)</f>
        <v>0</v>
      </c>
      <c r="Q247" s="75">
        <f t="shared" si="25"/>
        <v>0</v>
      </c>
      <c r="R247" s="111"/>
      <c r="S247" s="117">
        <f t="shared" si="26"/>
        <v>0</v>
      </c>
      <c r="V247" s="60" t="str">
        <f t="shared" si="27"/>
        <v/>
      </c>
      <c r="X247" s="58" t="str">
        <f t="shared" si="28"/>
        <v/>
      </c>
      <c r="Y247" s="96" t="str">
        <f t="shared" si="29"/>
        <v xml:space="preserve">  Rate</v>
      </c>
    </row>
    <row r="248" spans="2:25" ht="14.45" customHeight="1" x14ac:dyDescent="0.25">
      <c r="B248" s="76">
        <v>237</v>
      </c>
      <c r="C248" s="156"/>
      <c r="D248" s="72"/>
      <c r="E248" s="72"/>
      <c r="F248" s="156"/>
      <c r="G248" s="80"/>
      <c r="H248" s="73"/>
      <c r="I248" s="74" t="str">
        <f>IFERROR(VLOOKUP(H248,Lists!B:C,2,FALSE),"")</f>
        <v/>
      </c>
      <c r="J248" s="72"/>
      <c r="K248" s="73"/>
      <c r="L248" s="72"/>
      <c r="M248" s="94" t="str">
        <f>IFERROR(INDEX(Sheet1!$B$2:$B$110,MATCH('Claims Summary'!V248,Sheet1!$A$2:$A$110,0)),"")</f>
        <v/>
      </c>
      <c r="N248" s="74" t="str">
        <f>IFERROR(VLOOKUP(X248,'LTSS Rates'!A:B,2,FALSE),"")</f>
        <v/>
      </c>
      <c r="O248" s="72"/>
      <c r="P248" s="137">
        <f>IFERROR(INDEX('LTSS Rates'!$A$3:$J$126,MATCH(X248,'LTSS Rates'!$A$3:$A$126,0),MATCH(Y248,'LTSS Rates'!$A$3:$J$3,0)),0)</f>
        <v>0</v>
      </c>
      <c r="Q248" s="75">
        <f t="shared" si="25"/>
        <v>0</v>
      </c>
      <c r="R248" s="111"/>
      <c r="S248" s="117">
        <f t="shared" si="26"/>
        <v>0</v>
      </c>
      <c r="V248" s="60" t="str">
        <f t="shared" si="27"/>
        <v/>
      </c>
      <c r="X248" s="58" t="str">
        <f t="shared" si="28"/>
        <v/>
      </c>
      <c r="Y248" s="96" t="str">
        <f t="shared" si="29"/>
        <v xml:space="preserve">  Rate</v>
      </c>
    </row>
    <row r="249" spans="2:25" ht="14.45" customHeight="1" x14ac:dyDescent="0.25">
      <c r="B249" s="76">
        <v>238</v>
      </c>
      <c r="C249" s="156"/>
      <c r="D249" s="72"/>
      <c r="E249" s="72"/>
      <c r="F249" s="156"/>
      <c r="G249" s="80"/>
      <c r="H249" s="73"/>
      <c r="I249" s="74" t="str">
        <f>IFERROR(VLOOKUP(H249,Lists!B:C,2,FALSE),"")</f>
        <v/>
      </c>
      <c r="J249" s="72"/>
      <c r="K249" s="73"/>
      <c r="L249" s="72"/>
      <c r="M249" s="94" t="str">
        <f>IFERROR(INDEX(Sheet1!$B$2:$B$110,MATCH('Claims Summary'!V249,Sheet1!$A$2:$A$110,0)),"")</f>
        <v/>
      </c>
      <c r="N249" s="74" t="str">
        <f>IFERROR(VLOOKUP(X249,'LTSS Rates'!A:B,2,FALSE),"")</f>
        <v/>
      </c>
      <c r="O249" s="72"/>
      <c r="P249" s="137">
        <f>IFERROR(INDEX('LTSS Rates'!$A$3:$J$126,MATCH(X249,'LTSS Rates'!$A$3:$A$126,0),MATCH(Y249,'LTSS Rates'!$A$3:$J$3,0)),0)</f>
        <v>0</v>
      </c>
      <c r="Q249" s="75">
        <f t="shared" si="25"/>
        <v>0</v>
      </c>
      <c r="R249" s="111"/>
      <c r="S249" s="117">
        <f t="shared" si="26"/>
        <v>0</v>
      </c>
      <c r="V249" s="60" t="str">
        <f t="shared" si="27"/>
        <v/>
      </c>
      <c r="X249" s="58" t="str">
        <f t="shared" si="28"/>
        <v/>
      </c>
      <c r="Y249" s="96" t="str">
        <f t="shared" si="29"/>
        <v xml:space="preserve">  Rate</v>
      </c>
    </row>
    <row r="250" spans="2:25" ht="14.45" customHeight="1" x14ac:dyDescent="0.25">
      <c r="B250" s="76">
        <v>239</v>
      </c>
      <c r="C250" s="156"/>
      <c r="D250" s="72"/>
      <c r="E250" s="72"/>
      <c r="F250" s="156"/>
      <c r="G250" s="80"/>
      <c r="H250" s="73"/>
      <c r="I250" s="74" t="str">
        <f>IFERROR(VLOOKUP(H250,Lists!B:C,2,FALSE),"")</f>
        <v/>
      </c>
      <c r="J250" s="72"/>
      <c r="K250" s="73"/>
      <c r="L250" s="72"/>
      <c r="M250" s="94" t="str">
        <f>IFERROR(INDEX(Sheet1!$B$2:$B$110,MATCH('Claims Summary'!V250,Sheet1!$A$2:$A$110,0)),"")</f>
        <v/>
      </c>
      <c r="N250" s="74" t="str">
        <f>IFERROR(VLOOKUP(X250,'LTSS Rates'!A:B,2,FALSE),"")</f>
        <v/>
      </c>
      <c r="O250" s="72"/>
      <c r="P250" s="137">
        <f>IFERROR(INDEX('LTSS Rates'!$A$3:$J$126,MATCH(X250,'LTSS Rates'!$A$3:$A$126,0),MATCH(Y250,'LTSS Rates'!$A$3:$J$3,0)),0)</f>
        <v>0</v>
      </c>
      <c r="Q250" s="75">
        <f t="shared" si="25"/>
        <v>0</v>
      </c>
      <c r="R250" s="111"/>
      <c r="S250" s="117">
        <f t="shared" si="26"/>
        <v>0</v>
      </c>
      <c r="V250" s="60" t="str">
        <f t="shared" si="27"/>
        <v/>
      </c>
      <c r="X250" s="58" t="str">
        <f t="shared" si="28"/>
        <v/>
      </c>
      <c r="Y250" s="96" t="str">
        <f t="shared" si="29"/>
        <v xml:space="preserve">  Rate</v>
      </c>
    </row>
    <row r="251" spans="2:25" ht="14.45" customHeight="1" x14ac:dyDescent="0.25">
      <c r="B251" s="71">
        <v>240</v>
      </c>
      <c r="C251" s="156"/>
      <c r="D251" s="72"/>
      <c r="E251" s="72"/>
      <c r="F251" s="156"/>
      <c r="G251" s="80"/>
      <c r="H251" s="73"/>
      <c r="I251" s="74" t="str">
        <f>IFERROR(VLOOKUP(H251,Lists!B:C,2,FALSE),"")</f>
        <v/>
      </c>
      <c r="J251" s="72"/>
      <c r="K251" s="73"/>
      <c r="L251" s="72"/>
      <c r="M251" s="94" t="str">
        <f>IFERROR(INDEX(Sheet1!$B$2:$B$110,MATCH('Claims Summary'!V251,Sheet1!$A$2:$A$110,0)),"")</f>
        <v/>
      </c>
      <c r="N251" s="74" t="str">
        <f>IFERROR(VLOOKUP(X251,'LTSS Rates'!A:B,2,FALSE),"")</f>
        <v/>
      </c>
      <c r="O251" s="72"/>
      <c r="P251" s="137">
        <f>IFERROR(INDEX('LTSS Rates'!$A$3:$J$126,MATCH(X251,'LTSS Rates'!$A$3:$A$126,0),MATCH(Y251,'LTSS Rates'!$A$3:$J$3,0)),0)</f>
        <v>0</v>
      </c>
      <c r="Q251" s="75">
        <f t="shared" si="25"/>
        <v>0</v>
      </c>
      <c r="R251" s="111"/>
      <c r="S251" s="117">
        <f t="shared" si="26"/>
        <v>0</v>
      </c>
      <c r="V251" s="60" t="str">
        <f t="shared" si="27"/>
        <v/>
      </c>
      <c r="X251" s="58" t="str">
        <f t="shared" si="28"/>
        <v/>
      </c>
      <c r="Y251" s="96" t="str">
        <f t="shared" si="29"/>
        <v xml:space="preserve">  Rate</v>
      </c>
    </row>
    <row r="252" spans="2:25" ht="14.45" customHeight="1" x14ac:dyDescent="0.25">
      <c r="B252" s="71">
        <v>241</v>
      </c>
      <c r="C252" s="156"/>
      <c r="D252" s="72"/>
      <c r="E252" s="72"/>
      <c r="F252" s="156"/>
      <c r="G252" s="80"/>
      <c r="H252" s="73"/>
      <c r="I252" s="74" t="str">
        <f>IFERROR(VLOOKUP(H252,Lists!B:C,2,FALSE),"")</f>
        <v/>
      </c>
      <c r="J252" s="72"/>
      <c r="K252" s="73"/>
      <c r="L252" s="72"/>
      <c r="M252" s="94" t="str">
        <f>IFERROR(INDEX(Sheet1!$B$2:$B$110,MATCH('Claims Summary'!V252,Sheet1!$A$2:$A$110,0)),"")</f>
        <v/>
      </c>
      <c r="N252" s="74" t="str">
        <f>IFERROR(VLOOKUP(X252,'LTSS Rates'!A:B,2,FALSE),"")</f>
        <v/>
      </c>
      <c r="O252" s="72"/>
      <c r="P252" s="137">
        <f>IFERROR(INDEX('LTSS Rates'!$A$3:$J$126,MATCH(X252,'LTSS Rates'!$A$3:$A$126,0),MATCH(Y252,'LTSS Rates'!$A$3:$J$3,0)),0)</f>
        <v>0</v>
      </c>
      <c r="Q252" s="75">
        <f t="shared" si="25"/>
        <v>0</v>
      </c>
      <c r="R252" s="111"/>
      <c r="S252" s="117">
        <f t="shared" si="26"/>
        <v>0</v>
      </c>
      <c r="V252" s="60" t="str">
        <f t="shared" si="27"/>
        <v/>
      </c>
      <c r="X252" s="58" t="str">
        <f t="shared" si="28"/>
        <v/>
      </c>
      <c r="Y252" s="96" t="str">
        <f t="shared" si="29"/>
        <v xml:space="preserve">  Rate</v>
      </c>
    </row>
    <row r="253" spans="2:25" ht="14.45" customHeight="1" x14ac:dyDescent="0.25">
      <c r="B253" s="76">
        <v>242</v>
      </c>
      <c r="C253" s="156"/>
      <c r="D253" s="72"/>
      <c r="E253" s="72"/>
      <c r="F253" s="156"/>
      <c r="G253" s="80"/>
      <c r="H253" s="73"/>
      <c r="I253" s="74" t="str">
        <f>IFERROR(VLOOKUP(H253,Lists!B:C,2,FALSE),"")</f>
        <v/>
      </c>
      <c r="J253" s="72"/>
      <c r="K253" s="73"/>
      <c r="L253" s="72"/>
      <c r="M253" s="94" t="str">
        <f>IFERROR(INDEX(Sheet1!$B$2:$B$110,MATCH('Claims Summary'!V253,Sheet1!$A$2:$A$110,0)),"")</f>
        <v/>
      </c>
      <c r="N253" s="74" t="str">
        <f>IFERROR(VLOOKUP(X253,'LTSS Rates'!A:B,2,FALSE),"")</f>
        <v/>
      </c>
      <c r="O253" s="72"/>
      <c r="P253" s="137">
        <f>IFERROR(INDEX('LTSS Rates'!$A$3:$J$126,MATCH(X253,'LTSS Rates'!$A$3:$A$126,0),MATCH(Y253,'LTSS Rates'!$A$3:$J$3,0)),0)</f>
        <v>0</v>
      </c>
      <c r="Q253" s="75">
        <f t="shared" si="25"/>
        <v>0</v>
      </c>
      <c r="R253" s="111"/>
      <c r="S253" s="117">
        <f t="shared" si="26"/>
        <v>0</v>
      </c>
      <c r="V253" s="60" t="str">
        <f t="shared" si="27"/>
        <v/>
      </c>
      <c r="X253" s="58" t="str">
        <f t="shared" si="28"/>
        <v/>
      </c>
      <c r="Y253" s="96" t="str">
        <f t="shared" si="29"/>
        <v xml:space="preserve">  Rate</v>
      </c>
    </row>
    <row r="254" spans="2:25" ht="14.45" customHeight="1" x14ac:dyDescent="0.25">
      <c r="B254" s="76">
        <v>243</v>
      </c>
      <c r="C254" s="156"/>
      <c r="D254" s="72"/>
      <c r="E254" s="72"/>
      <c r="F254" s="156"/>
      <c r="G254" s="80"/>
      <c r="H254" s="73"/>
      <c r="I254" s="74" t="str">
        <f>IFERROR(VLOOKUP(H254,Lists!B:C,2,FALSE),"")</f>
        <v/>
      </c>
      <c r="J254" s="72"/>
      <c r="K254" s="73"/>
      <c r="L254" s="72"/>
      <c r="M254" s="94" t="str">
        <f>IFERROR(INDEX(Sheet1!$B$2:$B$110,MATCH('Claims Summary'!V254,Sheet1!$A$2:$A$110,0)),"")</f>
        <v/>
      </c>
      <c r="N254" s="74" t="str">
        <f>IFERROR(VLOOKUP(X254,'LTSS Rates'!A:B,2,FALSE),"")</f>
        <v/>
      </c>
      <c r="O254" s="72"/>
      <c r="P254" s="137">
        <f>IFERROR(INDEX('LTSS Rates'!$A$3:$J$126,MATCH(X254,'LTSS Rates'!$A$3:$A$126,0),MATCH(Y254,'LTSS Rates'!$A$3:$J$3,0)),0)</f>
        <v>0</v>
      </c>
      <c r="Q254" s="75">
        <f t="shared" si="25"/>
        <v>0</v>
      </c>
      <c r="R254" s="111"/>
      <c r="S254" s="117">
        <f t="shared" si="26"/>
        <v>0</v>
      </c>
      <c r="V254" s="60" t="str">
        <f t="shared" si="27"/>
        <v/>
      </c>
      <c r="X254" s="58" t="str">
        <f t="shared" si="28"/>
        <v/>
      </c>
      <c r="Y254" s="96" t="str">
        <f t="shared" si="29"/>
        <v xml:space="preserve">  Rate</v>
      </c>
    </row>
    <row r="255" spans="2:25" ht="14.45" customHeight="1" x14ac:dyDescent="0.25">
      <c r="B255" s="76">
        <v>244</v>
      </c>
      <c r="C255" s="156"/>
      <c r="D255" s="72"/>
      <c r="E255" s="72"/>
      <c r="F255" s="156"/>
      <c r="G255" s="80"/>
      <c r="H255" s="73"/>
      <c r="I255" s="74" t="str">
        <f>IFERROR(VLOOKUP(H255,Lists!B:C,2,FALSE),"")</f>
        <v/>
      </c>
      <c r="J255" s="72"/>
      <c r="K255" s="73"/>
      <c r="L255" s="72"/>
      <c r="M255" s="94" t="str">
        <f>IFERROR(INDEX(Sheet1!$B$2:$B$110,MATCH('Claims Summary'!V255,Sheet1!$A$2:$A$110,0)),"")</f>
        <v/>
      </c>
      <c r="N255" s="74" t="str">
        <f>IFERROR(VLOOKUP(X255,'LTSS Rates'!A:B,2,FALSE),"")</f>
        <v/>
      </c>
      <c r="O255" s="72"/>
      <c r="P255" s="137">
        <f>IFERROR(INDEX('LTSS Rates'!$A$3:$J$126,MATCH(X255,'LTSS Rates'!$A$3:$A$126,0),MATCH(Y255,'LTSS Rates'!$A$3:$J$3,0)),0)</f>
        <v>0</v>
      </c>
      <c r="Q255" s="75">
        <f t="shared" si="25"/>
        <v>0</v>
      </c>
      <c r="R255" s="111"/>
      <c r="S255" s="117">
        <f t="shared" si="26"/>
        <v>0</v>
      </c>
      <c r="V255" s="60" t="str">
        <f t="shared" si="27"/>
        <v/>
      </c>
      <c r="X255" s="58" t="str">
        <f t="shared" si="28"/>
        <v/>
      </c>
      <c r="Y255" s="96" t="str">
        <f t="shared" si="29"/>
        <v xml:space="preserve">  Rate</v>
      </c>
    </row>
    <row r="256" spans="2:25" ht="14.45" customHeight="1" x14ac:dyDescent="0.25">
      <c r="B256" s="71">
        <v>245</v>
      </c>
      <c r="C256" s="156"/>
      <c r="D256" s="72"/>
      <c r="E256" s="72"/>
      <c r="F256" s="156"/>
      <c r="G256" s="80"/>
      <c r="H256" s="73"/>
      <c r="I256" s="74" t="str">
        <f>IFERROR(VLOOKUP(H256,Lists!B:C,2,FALSE),"")</f>
        <v/>
      </c>
      <c r="J256" s="72"/>
      <c r="K256" s="73"/>
      <c r="L256" s="72"/>
      <c r="M256" s="94" t="str">
        <f>IFERROR(INDEX(Sheet1!$B$2:$B$110,MATCH('Claims Summary'!V256,Sheet1!$A$2:$A$110,0)),"")</f>
        <v/>
      </c>
      <c r="N256" s="74" t="str">
        <f>IFERROR(VLOOKUP(X256,'LTSS Rates'!A:B,2,FALSE),"")</f>
        <v/>
      </c>
      <c r="O256" s="72"/>
      <c r="P256" s="137">
        <f>IFERROR(INDEX('LTSS Rates'!$A$3:$J$126,MATCH(X256,'LTSS Rates'!$A$3:$A$126,0),MATCH(Y256,'LTSS Rates'!$A$3:$J$3,0)),0)</f>
        <v>0</v>
      </c>
      <c r="Q256" s="75">
        <f t="shared" si="25"/>
        <v>0</v>
      </c>
      <c r="R256" s="111"/>
      <c r="S256" s="117">
        <f t="shared" si="26"/>
        <v>0</v>
      </c>
      <c r="V256" s="60" t="str">
        <f t="shared" si="27"/>
        <v/>
      </c>
      <c r="X256" s="58" t="str">
        <f t="shared" si="28"/>
        <v/>
      </c>
      <c r="Y256" s="96" t="str">
        <f t="shared" si="29"/>
        <v xml:space="preserve">  Rate</v>
      </c>
    </row>
    <row r="257" spans="2:25" ht="14.45" customHeight="1" x14ac:dyDescent="0.25">
      <c r="B257" s="71">
        <v>246</v>
      </c>
      <c r="C257" s="156"/>
      <c r="D257" s="72"/>
      <c r="E257" s="72"/>
      <c r="F257" s="156"/>
      <c r="G257" s="80"/>
      <c r="H257" s="73"/>
      <c r="I257" s="74" t="str">
        <f>IFERROR(VLOOKUP(H257,Lists!B:C,2,FALSE),"")</f>
        <v/>
      </c>
      <c r="J257" s="72"/>
      <c r="K257" s="73"/>
      <c r="L257" s="72"/>
      <c r="M257" s="94" t="str">
        <f>IFERROR(INDEX(Sheet1!$B$2:$B$110,MATCH('Claims Summary'!V257,Sheet1!$A$2:$A$110,0)),"")</f>
        <v/>
      </c>
      <c r="N257" s="74" t="str">
        <f>IFERROR(VLOOKUP(X257,'LTSS Rates'!A:B,2,FALSE),"")</f>
        <v/>
      </c>
      <c r="O257" s="72"/>
      <c r="P257" s="137">
        <f>IFERROR(INDEX('LTSS Rates'!$A$3:$J$126,MATCH(X257,'LTSS Rates'!$A$3:$A$126,0),MATCH(Y257,'LTSS Rates'!$A$3:$J$3,0)),0)</f>
        <v>0</v>
      </c>
      <c r="Q257" s="75">
        <f t="shared" si="25"/>
        <v>0</v>
      </c>
      <c r="R257" s="111"/>
      <c r="S257" s="117">
        <f t="shared" si="26"/>
        <v>0</v>
      </c>
      <c r="V257" s="60" t="str">
        <f t="shared" si="27"/>
        <v/>
      </c>
      <c r="X257" s="58" t="str">
        <f t="shared" si="28"/>
        <v/>
      </c>
      <c r="Y257" s="96" t="str">
        <f t="shared" si="29"/>
        <v xml:space="preserve">  Rate</v>
      </c>
    </row>
    <row r="258" spans="2:25" ht="14.45" customHeight="1" x14ac:dyDescent="0.25">
      <c r="B258" s="76">
        <v>247</v>
      </c>
      <c r="C258" s="156"/>
      <c r="D258" s="72"/>
      <c r="E258" s="72"/>
      <c r="F258" s="156"/>
      <c r="G258" s="80"/>
      <c r="H258" s="73"/>
      <c r="I258" s="74" t="str">
        <f>IFERROR(VLOOKUP(H258,Lists!B:C,2,FALSE),"")</f>
        <v/>
      </c>
      <c r="J258" s="72"/>
      <c r="K258" s="73"/>
      <c r="L258" s="72"/>
      <c r="M258" s="94" t="str">
        <f>IFERROR(INDEX(Sheet1!$B$2:$B$110,MATCH('Claims Summary'!V258,Sheet1!$A$2:$A$110,0)),"")</f>
        <v/>
      </c>
      <c r="N258" s="74" t="str">
        <f>IFERROR(VLOOKUP(X258,'LTSS Rates'!A:B,2,FALSE),"")</f>
        <v/>
      </c>
      <c r="O258" s="72"/>
      <c r="P258" s="137">
        <f>IFERROR(INDEX('LTSS Rates'!$A$3:$J$126,MATCH(X258,'LTSS Rates'!$A$3:$A$126,0),MATCH(Y258,'LTSS Rates'!$A$3:$J$3,0)),0)</f>
        <v>0</v>
      </c>
      <c r="Q258" s="75">
        <f t="shared" si="25"/>
        <v>0</v>
      </c>
      <c r="R258" s="111"/>
      <c r="S258" s="117">
        <f t="shared" si="26"/>
        <v>0</v>
      </c>
      <c r="V258" s="60" t="str">
        <f t="shared" si="27"/>
        <v/>
      </c>
      <c r="X258" s="58" t="str">
        <f t="shared" si="28"/>
        <v/>
      </c>
      <c r="Y258" s="96" t="str">
        <f t="shared" si="29"/>
        <v xml:space="preserve">  Rate</v>
      </c>
    </row>
    <row r="259" spans="2:25" ht="14.45" customHeight="1" x14ac:dyDescent="0.25">
      <c r="B259" s="76">
        <v>248</v>
      </c>
      <c r="C259" s="156"/>
      <c r="D259" s="72"/>
      <c r="E259" s="72"/>
      <c r="F259" s="156"/>
      <c r="G259" s="80"/>
      <c r="H259" s="73"/>
      <c r="I259" s="74" t="str">
        <f>IFERROR(VLOOKUP(H259,Lists!B:C,2,FALSE),"")</f>
        <v/>
      </c>
      <c r="J259" s="72"/>
      <c r="K259" s="73"/>
      <c r="L259" s="72"/>
      <c r="M259" s="94" t="str">
        <f>IFERROR(INDEX(Sheet1!$B$2:$B$110,MATCH('Claims Summary'!V259,Sheet1!$A$2:$A$110,0)),"")</f>
        <v/>
      </c>
      <c r="N259" s="74" t="str">
        <f>IFERROR(VLOOKUP(X259,'LTSS Rates'!A:B,2,FALSE),"")</f>
        <v/>
      </c>
      <c r="O259" s="72"/>
      <c r="P259" s="137">
        <f>IFERROR(INDEX('LTSS Rates'!$A$3:$J$126,MATCH(X259,'LTSS Rates'!$A$3:$A$126,0),MATCH(Y259,'LTSS Rates'!$A$3:$J$3,0)),0)</f>
        <v>0</v>
      </c>
      <c r="Q259" s="75">
        <f t="shared" si="25"/>
        <v>0</v>
      </c>
      <c r="R259" s="111"/>
      <c r="S259" s="117">
        <f t="shared" si="26"/>
        <v>0</v>
      </c>
      <c r="V259" s="60" t="str">
        <f t="shared" si="27"/>
        <v/>
      </c>
      <c r="X259" s="58" t="str">
        <f t="shared" si="28"/>
        <v/>
      </c>
      <c r="Y259" s="96" t="str">
        <f t="shared" si="29"/>
        <v xml:space="preserve">  Rate</v>
      </c>
    </row>
    <row r="260" spans="2:25" ht="14.45" customHeight="1" x14ac:dyDescent="0.25">
      <c r="B260" s="76">
        <v>249</v>
      </c>
      <c r="C260" s="156"/>
      <c r="D260" s="72"/>
      <c r="E260" s="72"/>
      <c r="F260" s="156"/>
      <c r="G260" s="80"/>
      <c r="H260" s="73"/>
      <c r="I260" s="74" t="str">
        <f>IFERROR(VLOOKUP(H260,Lists!B:C,2,FALSE),"")</f>
        <v/>
      </c>
      <c r="J260" s="72"/>
      <c r="K260" s="73"/>
      <c r="L260" s="72"/>
      <c r="M260" s="94" t="str">
        <f>IFERROR(INDEX(Sheet1!$B$2:$B$110,MATCH('Claims Summary'!V260,Sheet1!$A$2:$A$110,0)),"")</f>
        <v/>
      </c>
      <c r="N260" s="74" t="str">
        <f>IFERROR(VLOOKUP(X260,'LTSS Rates'!A:B,2,FALSE),"")</f>
        <v/>
      </c>
      <c r="O260" s="72"/>
      <c r="P260" s="137">
        <f>IFERROR(INDEX('LTSS Rates'!$A$3:$J$126,MATCH(X260,'LTSS Rates'!$A$3:$A$126,0),MATCH(Y260,'LTSS Rates'!$A$3:$J$3,0)),0)</f>
        <v>0</v>
      </c>
      <c r="Q260" s="75">
        <f t="shared" si="25"/>
        <v>0</v>
      </c>
      <c r="R260" s="111"/>
      <c r="S260" s="117">
        <f t="shared" si="26"/>
        <v>0</v>
      </c>
      <c r="V260" s="60" t="str">
        <f t="shared" si="27"/>
        <v/>
      </c>
      <c r="X260" s="58" t="str">
        <f t="shared" si="28"/>
        <v/>
      </c>
      <c r="Y260" s="96" t="str">
        <f t="shared" si="29"/>
        <v xml:space="preserve">  Rate</v>
      </c>
    </row>
    <row r="261" spans="2:25" ht="14.45" customHeight="1" x14ac:dyDescent="0.25">
      <c r="B261" s="71">
        <v>250</v>
      </c>
      <c r="C261" s="156"/>
      <c r="D261" s="72"/>
      <c r="E261" s="72"/>
      <c r="F261" s="156"/>
      <c r="G261" s="80"/>
      <c r="H261" s="73"/>
      <c r="I261" s="74" t="str">
        <f>IFERROR(VLOOKUP(H261,Lists!B:C,2,FALSE),"")</f>
        <v/>
      </c>
      <c r="J261" s="72"/>
      <c r="K261" s="73"/>
      <c r="L261" s="72"/>
      <c r="M261" s="94" t="str">
        <f>IFERROR(INDEX(Sheet1!$B$2:$B$110,MATCH('Claims Summary'!V261,Sheet1!$A$2:$A$110,0)),"")</f>
        <v/>
      </c>
      <c r="N261" s="74" t="str">
        <f>IFERROR(VLOOKUP(X261,'LTSS Rates'!A:B,2,FALSE),"")</f>
        <v/>
      </c>
      <c r="O261" s="72"/>
      <c r="P261" s="137">
        <f>IFERROR(INDEX('LTSS Rates'!$A$3:$J$126,MATCH(X261,'LTSS Rates'!$A$3:$A$126,0),MATCH(Y261,'LTSS Rates'!$A$3:$J$3,0)),0)</f>
        <v>0</v>
      </c>
      <c r="Q261" s="75">
        <f t="shared" si="25"/>
        <v>0</v>
      </c>
      <c r="R261" s="111"/>
      <c r="S261" s="117">
        <f t="shared" si="26"/>
        <v>0</v>
      </c>
      <c r="V261" s="60" t="str">
        <f t="shared" si="27"/>
        <v/>
      </c>
      <c r="X261" s="58" t="str">
        <f t="shared" si="28"/>
        <v/>
      </c>
      <c r="Y261" s="96" t="str">
        <f t="shared" si="29"/>
        <v xml:space="preserve">  Rate</v>
      </c>
    </row>
    <row r="262" spans="2:25" ht="14.45" customHeight="1" x14ac:dyDescent="0.25">
      <c r="B262" s="71">
        <v>251</v>
      </c>
      <c r="C262" s="156"/>
      <c r="D262" s="72"/>
      <c r="E262" s="72"/>
      <c r="F262" s="156"/>
      <c r="G262" s="80"/>
      <c r="H262" s="73"/>
      <c r="I262" s="74" t="str">
        <f>IFERROR(VLOOKUP(H262,Lists!B:C,2,FALSE),"")</f>
        <v/>
      </c>
      <c r="J262" s="72"/>
      <c r="K262" s="73"/>
      <c r="L262" s="72"/>
      <c r="M262" s="94" t="str">
        <f>IFERROR(INDEX(Sheet1!$B$2:$B$110,MATCH('Claims Summary'!V262,Sheet1!$A$2:$A$110,0)),"")</f>
        <v/>
      </c>
      <c r="N262" s="74" t="str">
        <f>IFERROR(VLOOKUP(X262,'LTSS Rates'!A:B,2,FALSE),"")</f>
        <v/>
      </c>
      <c r="O262" s="72"/>
      <c r="P262" s="137">
        <f>IFERROR(INDEX('LTSS Rates'!$A$3:$J$126,MATCH(X262,'LTSS Rates'!$A$3:$A$126,0),MATCH(Y262,'LTSS Rates'!$A$3:$J$3,0)),0)</f>
        <v>0</v>
      </c>
      <c r="Q262" s="75">
        <f t="shared" si="25"/>
        <v>0</v>
      </c>
      <c r="R262" s="111"/>
      <c r="S262" s="117">
        <f t="shared" si="26"/>
        <v>0</v>
      </c>
      <c r="V262" s="60" t="str">
        <f t="shared" si="27"/>
        <v/>
      </c>
      <c r="X262" s="58" t="str">
        <f t="shared" si="28"/>
        <v/>
      </c>
      <c r="Y262" s="96" t="str">
        <f t="shared" si="29"/>
        <v xml:space="preserve">  Rate</v>
      </c>
    </row>
    <row r="263" spans="2:25" ht="14.45" customHeight="1" x14ac:dyDescent="0.25">
      <c r="B263" s="76">
        <v>252</v>
      </c>
      <c r="C263" s="156"/>
      <c r="D263" s="72"/>
      <c r="E263" s="72"/>
      <c r="F263" s="156"/>
      <c r="G263" s="80"/>
      <c r="H263" s="73"/>
      <c r="I263" s="74" t="str">
        <f>IFERROR(VLOOKUP(H263,Lists!B:C,2,FALSE),"")</f>
        <v/>
      </c>
      <c r="J263" s="72"/>
      <c r="K263" s="73"/>
      <c r="L263" s="72"/>
      <c r="M263" s="94" t="str">
        <f>IFERROR(INDEX(Sheet1!$B$2:$B$110,MATCH('Claims Summary'!V263,Sheet1!$A$2:$A$110,0)),"")</f>
        <v/>
      </c>
      <c r="N263" s="74" t="str">
        <f>IFERROR(VLOOKUP(X263,'LTSS Rates'!A:B,2,FALSE),"")</f>
        <v/>
      </c>
      <c r="O263" s="72"/>
      <c r="P263" s="137">
        <f>IFERROR(INDEX('LTSS Rates'!$A$3:$J$126,MATCH(X263,'LTSS Rates'!$A$3:$A$126,0),MATCH(Y263,'LTSS Rates'!$A$3:$J$3,0)),0)</f>
        <v>0</v>
      </c>
      <c r="Q263" s="75">
        <f t="shared" si="25"/>
        <v>0</v>
      </c>
      <c r="R263" s="111"/>
      <c r="S263" s="117">
        <f t="shared" si="26"/>
        <v>0</v>
      </c>
      <c r="V263" s="60" t="str">
        <f t="shared" si="27"/>
        <v/>
      </c>
      <c r="X263" s="58" t="str">
        <f t="shared" si="28"/>
        <v/>
      </c>
      <c r="Y263" s="96" t="str">
        <f t="shared" si="29"/>
        <v xml:space="preserve">  Rate</v>
      </c>
    </row>
    <row r="264" spans="2:25" ht="14.45" customHeight="1" x14ac:dyDescent="0.25">
      <c r="B264" s="76">
        <v>253</v>
      </c>
      <c r="C264" s="156"/>
      <c r="D264" s="72"/>
      <c r="E264" s="72"/>
      <c r="F264" s="156"/>
      <c r="G264" s="80"/>
      <c r="H264" s="73"/>
      <c r="I264" s="74" t="str">
        <f>IFERROR(VLOOKUP(H264,Lists!B:C,2,FALSE),"")</f>
        <v/>
      </c>
      <c r="J264" s="72"/>
      <c r="K264" s="73"/>
      <c r="L264" s="72"/>
      <c r="M264" s="94" t="str">
        <f>IFERROR(INDEX(Sheet1!$B$2:$B$110,MATCH('Claims Summary'!V264,Sheet1!$A$2:$A$110,0)),"")</f>
        <v/>
      </c>
      <c r="N264" s="74" t="str">
        <f>IFERROR(VLOOKUP(X264,'LTSS Rates'!A:B,2,FALSE),"")</f>
        <v/>
      </c>
      <c r="O264" s="72"/>
      <c r="P264" s="137">
        <f>IFERROR(INDEX('LTSS Rates'!$A$3:$J$126,MATCH(X264,'LTSS Rates'!$A$3:$A$126,0),MATCH(Y264,'LTSS Rates'!$A$3:$J$3,0)),0)</f>
        <v>0</v>
      </c>
      <c r="Q264" s="75">
        <f t="shared" si="25"/>
        <v>0</v>
      </c>
      <c r="R264" s="111"/>
      <c r="S264" s="117">
        <f t="shared" si="26"/>
        <v>0</v>
      </c>
      <c r="V264" s="60" t="str">
        <f t="shared" si="27"/>
        <v/>
      </c>
      <c r="X264" s="58" t="str">
        <f t="shared" si="28"/>
        <v/>
      </c>
      <c r="Y264" s="96" t="str">
        <f t="shared" si="29"/>
        <v xml:space="preserve">  Rate</v>
      </c>
    </row>
    <row r="265" spans="2:25" ht="14.45" customHeight="1" x14ac:dyDescent="0.25">
      <c r="B265" s="76">
        <v>254</v>
      </c>
      <c r="C265" s="156"/>
      <c r="D265" s="72"/>
      <c r="E265" s="72"/>
      <c r="F265" s="156"/>
      <c r="G265" s="80"/>
      <c r="H265" s="73"/>
      <c r="I265" s="74" t="str">
        <f>IFERROR(VLOOKUP(H265,Lists!B:C,2,FALSE),"")</f>
        <v/>
      </c>
      <c r="J265" s="72"/>
      <c r="K265" s="73"/>
      <c r="L265" s="72"/>
      <c r="M265" s="94" t="str">
        <f>IFERROR(INDEX(Sheet1!$B$2:$B$110,MATCH('Claims Summary'!V265,Sheet1!$A$2:$A$110,0)),"")</f>
        <v/>
      </c>
      <c r="N265" s="74" t="str">
        <f>IFERROR(VLOOKUP(X265,'LTSS Rates'!A:B,2,FALSE),"")</f>
        <v/>
      </c>
      <c r="O265" s="72"/>
      <c r="P265" s="137">
        <f>IFERROR(INDEX('LTSS Rates'!$A$3:$J$126,MATCH(X265,'LTSS Rates'!$A$3:$A$126,0),MATCH(Y265,'LTSS Rates'!$A$3:$J$3,0)),0)</f>
        <v>0</v>
      </c>
      <c r="Q265" s="75">
        <f t="shared" si="25"/>
        <v>0</v>
      </c>
      <c r="R265" s="111"/>
      <c r="S265" s="117">
        <f t="shared" si="26"/>
        <v>0</v>
      </c>
      <c r="V265" s="60" t="str">
        <f t="shared" si="27"/>
        <v/>
      </c>
      <c r="X265" s="58" t="str">
        <f t="shared" si="28"/>
        <v/>
      </c>
      <c r="Y265" s="96" t="str">
        <f t="shared" si="29"/>
        <v xml:space="preserve">  Rate</v>
      </c>
    </row>
    <row r="266" spans="2:25" ht="14.45" customHeight="1" x14ac:dyDescent="0.25">
      <c r="B266" s="71">
        <v>255</v>
      </c>
      <c r="C266" s="156"/>
      <c r="D266" s="72"/>
      <c r="E266" s="72"/>
      <c r="F266" s="156"/>
      <c r="G266" s="80"/>
      <c r="H266" s="73"/>
      <c r="I266" s="74" t="str">
        <f>IFERROR(VLOOKUP(H266,Lists!B:C,2,FALSE),"")</f>
        <v/>
      </c>
      <c r="J266" s="72"/>
      <c r="K266" s="73"/>
      <c r="L266" s="72"/>
      <c r="M266" s="94" t="str">
        <f>IFERROR(INDEX(Sheet1!$B$2:$B$110,MATCH('Claims Summary'!V266,Sheet1!$A$2:$A$110,0)),"")</f>
        <v/>
      </c>
      <c r="N266" s="74" t="str">
        <f>IFERROR(VLOOKUP(X266,'LTSS Rates'!A:B,2,FALSE),"")</f>
        <v/>
      </c>
      <c r="O266" s="72"/>
      <c r="P266" s="137">
        <f>IFERROR(INDEX('LTSS Rates'!$A$3:$J$126,MATCH(X266,'LTSS Rates'!$A$3:$A$126,0),MATCH(Y266,'LTSS Rates'!$A$3:$J$3,0)),0)</f>
        <v>0</v>
      </c>
      <c r="Q266" s="75">
        <f t="shared" si="25"/>
        <v>0</v>
      </c>
      <c r="R266" s="111"/>
      <c r="S266" s="117">
        <f t="shared" si="26"/>
        <v>0</v>
      </c>
      <c r="V266" s="60" t="str">
        <f t="shared" si="27"/>
        <v/>
      </c>
      <c r="X266" s="58" t="str">
        <f t="shared" si="28"/>
        <v/>
      </c>
      <c r="Y266" s="96" t="str">
        <f t="shared" si="29"/>
        <v xml:space="preserve">  Rate</v>
      </c>
    </row>
    <row r="267" spans="2:25" ht="14.45" customHeight="1" x14ac:dyDescent="0.25">
      <c r="B267" s="71">
        <v>256</v>
      </c>
      <c r="C267" s="156"/>
      <c r="D267" s="72"/>
      <c r="E267" s="72"/>
      <c r="F267" s="156"/>
      <c r="G267" s="80"/>
      <c r="H267" s="73"/>
      <c r="I267" s="74" t="str">
        <f>IFERROR(VLOOKUP(H267,Lists!B:C,2,FALSE),"")</f>
        <v/>
      </c>
      <c r="J267" s="72"/>
      <c r="K267" s="73"/>
      <c r="L267" s="72"/>
      <c r="M267" s="94" t="str">
        <f>IFERROR(INDEX(Sheet1!$B$2:$B$110,MATCH('Claims Summary'!V267,Sheet1!$A$2:$A$110,0)),"")</f>
        <v/>
      </c>
      <c r="N267" s="74" t="str">
        <f>IFERROR(VLOOKUP(X267,'LTSS Rates'!A:B,2,FALSE),"")</f>
        <v/>
      </c>
      <c r="O267" s="72"/>
      <c r="P267" s="137">
        <f>IFERROR(INDEX('LTSS Rates'!$A$3:$J$126,MATCH(X267,'LTSS Rates'!$A$3:$A$126,0),MATCH(Y267,'LTSS Rates'!$A$3:$J$3,0)),0)</f>
        <v>0</v>
      </c>
      <c r="Q267" s="75">
        <f t="shared" si="25"/>
        <v>0</v>
      </c>
      <c r="R267" s="111"/>
      <c r="S267" s="117">
        <f t="shared" si="26"/>
        <v>0</v>
      </c>
      <c r="V267" s="60" t="str">
        <f t="shared" si="27"/>
        <v/>
      </c>
      <c r="X267" s="58" t="str">
        <f t="shared" si="28"/>
        <v/>
      </c>
      <c r="Y267" s="96" t="str">
        <f t="shared" si="29"/>
        <v xml:space="preserve">  Rate</v>
      </c>
    </row>
    <row r="268" spans="2:25" ht="14.45" customHeight="1" x14ac:dyDescent="0.25">
      <c r="B268" s="76">
        <v>257</v>
      </c>
      <c r="C268" s="156"/>
      <c r="D268" s="72"/>
      <c r="E268" s="72"/>
      <c r="F268" s="156"/>
      <c r="G268" s="80"/>
      <c r="H268" s="73"/>
      <c r="I268" s="74" t="str">
        <f>IFERROR(VLOOKUP(H268,Lists!B:C,2,FALSE),"")</f>
        <v/>
      </c>
      <c r="J268" s="72"/>
      <c r="K268" s="73"/>
      <c r="L268" s="72"/>
      <c r="M268" s="94" t="str">
        <f>IFERROR(INDEX(Sheet1!$B$2:$B$110,MATCH('Claims Summary'!V268,Sheet1!$A$2:$A$110,0)),"")</f>
        <v/>
      </c>
      <c r="N268" s="74" t="str">
        <f>IFERROR(VLOOKUP(X268,'LTSS Rates'!A:B,2,FALSE),"")</f>
        <v/>
      </c>
      <c r="O268" s="72"/>
      <c r="P268" s="137">
        <f>IFERROR(INDEX('LTSS Rates'!$A$3:$J$126,MATCH(X268,'LTSS Rates'!$A$3:$A$126,0),MATCH(Y268,'LTSS Rates'!$A$3:$J$3,0)),0)</f>
        <v>0</v>
      </c>
      <c r="Q268" s="75">
        <f t="shared" si="25"/>
        <v>0</v>
      </c>
      <c r="R268" s="111"/>
      <c r="S268" s="117">
        <f t="shared" si="26"/>
        <v>0</v>
      </c>
      <c r="V268" s="60" t="str">
        <f t="shared" si="27"/>
        <v/>
      </c>
      <c r="X268" s="58" t="str">
        <f t="shared" si="28"/>
        <v/>
      </c>
      <c r="Y268" s="96" t="str">
        <f t="shared" si="29"/>
        <v xml:space="preserve">  Rate</v>
      </c>
    </row>
    <row r="269" spans="2:25" ht="14.45" customHeight="1" x14ac:dyDescent="0.25">
      <c r="B269" s="76">
        <v>258</v>
      </c>
      <c r="C269" s="156"/>
      <c r="D269" s="72"/>
      <c r="E269" s="72"/>
      <c r="F269" s="156"/>
      <c r="G269" s="80"/>
      <c r="H269" s="73"/>
      <c r="I269" s="74" t="str">
        <f>IFERROR(VLOOKUP(H269,Lists!B:C,2,FALSE),"")</f>
        <v/>
      </c>
      <c r="J269" s="72"/>
      <c r="K269" s="73"/>
      <c r="L269" s="72"/>
      <c r="M269" s="94" t="str">
        <f>IFERROR(INDEX(Sheet1!$B$2:$B$110,MATCH('Claims Summary'!V269,Sheet1!$A$2:$A$110,0)),"")</f>
        <v/>
      </c>
      <c r="N269" s="74" t="str">
        <f>IFERROR(VLOOKUP(X269,'LTSS Rates'!A:B,2,FALSE),"")</f>
        <v/>
      </c>
      <c r="O269" s="72"/>
      <c r="P269" s="137">
        <f>IFERROR(INDEX('LTSS Rates'!$A$3:$J$126,MATCH(X269,'LTSS Rates'!$A$3:$A$126,0),MATCH(Y269,'LTSS Rates'!$A$3:$J$3,0)),0)</f>
        <v>0</v>
      </c>
      <c r="Q269" s="75">
        <f t="shared" si="25"/>
        <v>0</v>
      </c>
      <c r="R269" s="111"/>
      <c r="S269" s="117">
        <f t="shared" si="26"/>
        <v>0</v>
      </c>
      <c r="V269" s="60" t="str">
        <f t="shared" si="27"/>
        <v/>
      </c>
      <c r="X269" s="58" t="str">
        <f t="shared" si="28"/>
        <v/>
      </c>
      <c r="Y269" s="96" t="str">
        <f t="shared" si="29"/>
        <v xml:space="preserve">  Rate</v>
      </c>
    </row>
    <row r="270" spans="2:25" ht="14.45" customHeight="1" x14ac:dyDescent="0.25">
      <c r="B270" s="76">
        <v>259</v>
      </c>
      <c r="C270" s="156"/>
      <c r="D270" s="72"/>
      <c r="E270" s="72"/>
      <c r="F270" s="156"/>
      <c r="G270" s="80"/>
      <c r="H270" s="73"/>
      <c r="I270" s="74" t="str">
        <f>IFERROR(VLOOKUP(H270,Lists!B:C,2,FALSE),"")</f>
        <v/>
      </c>
      <c r="J270" s="72"/>
      <c r="K270" s="73"/>
      <c r="L270" s="72"/>
      <c r="M270" s="94" t="str">
        <f>IFERROR(INDEX(Sheet1!$B$2:$B$110,MATCH('Claims Summary'!V270,Sheet1!$A$2:$A$110,0)),"")</f>
        <v/>
      </c>
      <c r="N270" s="74" t="str">
        <f>IFERROR(VLOOKUP(X270,'LTSS Rates'!A:B,2,FALSE),"")</f>
        <v/>
      </c>
      <c r="O270" s="72"/>
      <c r="P270" s="137">
        <f>IFERROR(INDEX('LTSS Rates'!$A$3:$J$126,MATCH(X270,'LTSS Rates'!$A$3:$A$126,0),MATCH(Y270,'LTSS Rates'!$A$3:$J$3,0)),0)</f>
        <v>0</v>
      </c>
      <c r="Q270" s="75">
        <f t="shared" si="25"/>
        <v>0</v>
      </c>
      <c r="R270" s="111"/>
      <c r="S270" s="117">
        <f t="shared" si="26"/>
        <v>0</v>
      </c>
      <c r="V270" s="60" t="str">
        <f t="shared" si="27"/>
        <v/>
      </c>
      <c r="X270" s="58" t="str">
        <f t="shared" si="28"/>
        <v/>
      </c>
      <c r="Y270" s="96" t="str">
        <f t="shared" si="29"/>
        <v xml:space="preserve">  Rate</v>
      </c>
    </row>
    <row r="271" spans="2:25" ht="14.45" customHeight="1" x14ac:dyDescent="0.25">
      <c r="B271" s="71">
        <v>260</v>
      </c>
      <c r="C271" s="156"/>
      <c r="D271" s="72"/>
      <c r="E271" s="72"/>
      <c r="F271" s="156"/>
      <c r="G271" s="80"/>
      <c r="H271" s="73"/>
      <c r="I271" s="74" t="str">
        <f>IFERROR(VLOOKUP(H271,Lists!B:C,2,FALSE),"")</f>
        <v/>
      </c>
      <c r="J271" s="72"/>
      <c r="K271" s="73"/>
      <c r="L271" s="72"/>
      <c r="M271" s="94" t="str">
        <f>IFERROR(INDEX(Sheet1!$B$2:$B$110,MATCH('Claims Summary'!V271,Sheet1!$A$2:$A$110,0)),"")</f>
        <v/>
      </c>
      <c r="N271" s="74" t="str">
        <f>IFERROR(VLOOKUP(X271,'LTSS Rates'!A:B,2,FALSE),"")</f>
        <v/>
      </c>
      <c r="O271" s="72"/>
      <c r="P271" s="137">
        <f>IFERROR(INDEX('LTSS Rates'!$A$3:$J$126,MATCH(X271,'LTSS Rates'!$A$3:$A$126,0),MATCH(Y271,'LTSS Rates'!$A$3:$J$3,0)),0)</f>
        <v>0</v>
      </c>
      <c r="Q271" s="75">
        <f t="shared" si="25"/>
        <v>0</v>
      </c>
      <c r="R271" s="111"/>
      <c r="S271" s="117">
        <f t="shared" si="26"/>
        <v>0</v>
      </c>
      <c r="V271" s="60" t="str">
        <f t="shared" si="27"/>
        <v/>
      </c>
      <c r="X271" s="58" t="str">
        <f t="shared" si="28"/>
        <v/>
      </c>
      <c r="Y271" s="96" t="str">
        <f t="shared" si="29"/>
        <v xml:space="preserve">  Rate</v>
      </c>
    </row>
    <row r="272" spans="2:25" ht="14.45" customHeight="1" x14ac:dyDescent="0.25">
      <c r="B272" s="71">
        <v>261</v>
      </c>
      <c r="C272" s="156"/>
      <c r="D272" s="72"/>
      <c r="E272" s="72"/>
      <c r="F272" s="156"/>
      <c r="G272" s="80"/>
      <c r="H272" s="73"/>
      <c r="I272" s="74" t="str">
        <f>IFERROR(VLOOKUP(H272,Lists!B:C,2,FALSE),"")</f>
        <v/>
      </c>
      <c r="J272" s="72"/>
      <c r="K272" s="73"/>
      <c r="L272" s="72"/>
      <c r="M272" s="94" t="str">
        <f>IFERROR(INDEX(Sheet1!$B$2:$B$110,MATCH('Claims Summary'!V272,Sheet1!$A$2:$A$110,0)),"")</f>
        <v/>
      </c>
      <c r="N272" s="74" t="str">
        <f>IFERROR(VLOOKUP(X272,'LTSS Rates'!A:B,2,FALSE),"")</f>
        <v/>
      </c>
      <c r="O272" s="72"/>
      <c r="P272" s="137">
        <f>IFERROR(INDEX('LTSS Rates'!$A$3:$J$126,MATCH(X272,'LTSS Rates'!$A$3:$A$126,0),MATCH(Y272,'LTSS Rates'!$A$3:$J$3,0)),0)</f>
        <v>0</v>
      </c>
      <c r="Q272" s="75">
        <f t="shared" si="25"/>
        <v>0</v>
      </c>
      <c r="R272" s="111"/>
      <c r="S272" s="117">
        <f t="shared" si="26"/>
        <v>0</v>
      </c>
      <c r="V272" s="60" t="str">
        <f t="shared" si="27"/>
        <v/>
      </c>
      <c r="X272" s="58" t="str">
        <f t="shared" si="28"/>
        <v/>
      </c>
      <c r="Y272" s="96" t="str">
        <f t="shared" si="29"/>
        <v xml:space="preserve">  Rate</v>
      </c>
    </row>
    <row r="273" spans="2:25" ht="14.45" customHeight="1" x14ac:dyDescent="0.25">
      <c r="B273" s="76">
        <v>262</v>
      </c>
      <c r="C273" s="156"/>
      <c r="D273" s="72"/>
      <c r="E273" s="72"/>
      <c r="F273" s="156"/>
      <c r="G273" s="80"/>
      <c r="H273" s="73"/>
      <c r="I273" s="74" t="str">
        <f>IFERROR(VLOOKUP(H273,Lists!B:C,2,FALSE),"")</f>
        <v/>
      </c>
      <c r="J273" s="72"/>
      <c r="K273" s="73"/>
      <c r="L273" s="72"/>
      <c r="M273" s="94" t="str">
        <f>IFERROR(INDEX(Sheet1!$B$2:$B$110,MATCH('Claims Summary'!V273,Sheet1!$A$2:$A$110,0)),"")</f>
        <v/>
      </c>
      <c r="N273" s="74" t="str">
        <f>IFERROR(VLOOKUP(X273,'LTSS Rates'!A:B,2,FALSE),"")</f>
        <v/>
      </c>
      <c r="O273" s="72"/>
      <c r="P273" s="137">
        <f>IFERROR(INDEX('LTSS Rates'!$A$3:$J$126,MATCH(X273,'LTSS Rates'!$A$3:$A$126,0),MATCH(Y273,'LTSS Rates'!$A$3:$J$3,0)),0)</f>
        <v>0</v>
      </c>
      <c r="Q273" s="75">
        <f t="shared" si="25"/>
        <v>0</v>
      </c>
      <c r="R273" s="111"/>
      <c r="S273" s="117">
        <f t="shared" si="26"/>
        <v>0</v>
      </c>
      <c r="V273" s="60" t="str">
        <f t="shared" si="27"/>
        <v/>
      </c>
      <c r="X273" s="58" t="str">
        <f t="shared" si="28"/>
        <v/>
      </c>
      <c r="Y273" s="96" t="str">
        <f t="shared" si="29"/>
        <v xml:space="preserve">  Rate</v>
      </c>
    </row>
    <row r="274" spans="2:25" ht="14.45" customHeight="1" x14ac:dyDescent="0.25">
      <c r="B274" s="76">
        <v>263</v>
      </c>
      <c r="C274" s="156"/>
      <c r="D274" s="72"/>
      <c r="E274" s="72"/>
      <c r="F274" s="156"/>
      <c r="G274" s="80"/>
      <c r="H274" s="73"/>
      <c r="I274" s="74" t="str">
        <f>IFERROR(VLOOKUP(H274,Lists!B:C,2,FALSE),"")</f>
        <v/>
      </c>
      <c r="J274" s="72"/>
      <c r="K274" s="73"/>
      <c r="L274" s="72"/>
      <c r="M274" s="94" t="str">
        <f>IFERROR(INDEX(Sheet1!$B$2:$B$110,MATCH('Claims Summary'!V274,Sheet1!$A$2:$A$110,0)),"")</f>
        <v/>
      </c>
      <c r="N274" s="74" t="str">
        <f>IFERROR(VLOOKUP(X274,'LTSS Rates'!A:B,2,FALSE),"")</f>
        <v/>
      </c>
      <c r="O274" s="72"/>
      <c r="P274" s="137">
        <f>IFERROR(INDEX('LTSS Rates'!$A$3:$J$126,MATCH(X274,'LTSS Rates'!$A$3:$A$126,0),MATCH(Y274,'LTSS Rates'!$A$3:$J$3,0)),0)</f>
        <v>0</v>
      </c>
      <c r="Q274" s="75">
        <f t="shared" si="25"/>
        <v>0</v>
      </c>
      <c r="R274" s="111"/>
      <c r="S274" s="117">
        <f t="shared" si="26"/>
        <v>0</v>
      </c>
      <c r="V274" s="60" t="str">
        <f t="shared" si="27"/>
        <v/>
      </c>
      <c r="X274" s="58" t="str">
        <f t="shared" si="28"/>
        <v/>
      </c>
      <c r="Y274" s="96" t="str">
        <f t="shared" si="29"/>
        <v xml:space="preserve">  Rate</v>
      </c>
    </row>
    <row r="275" spans="2:25" ht="14.45" customHeight="1" x14ac:dyDescent="0.25">
      <c r="B275" s="76">
        <v>264</v>
      </c>
      <c r="C275" s="156"/>
      <c r="D275" s="72"/>
      <c r="E275" s="72"/>
      <c r="F275" s="156"/>
      <c r="G275" s="80"/>
      <c r="H275" s="73"/>
      <c r="I275" s="74" t="str">
        <f>IFERROR(VLOOKUP(H275,Lists!B:C,2,FALSE),"")</f>
        <v/>
      </c>
      <c r="J275" s="72"/>
      <c r="K275" s="73"/>
      <c r="L275" s="72"/>
      <c r="M275" s="94" t="str">
        <f>IFERROR(INDEX(Sheet1!$B$2:$B$110,MATCH('Claims Summary'!V275,Sheet1!$A$2:$A$110,0)),"")</f>
        <v/>
      </c>
      <c r="N275" s="74" t="str">
        <f>IFERROR(VLOOKUP(X275,'LTSS Rates'!A:B,2,FALSE),"")</f>
        <v/>
      </c>
      <c r="O275" s="72"/>
      <c r="P275" s="137">
        <f>IFERROR(INDEX('LTSS Rates'!$A$3:$J$126,MATCH(X275,'LTSS Rates'!$A$3:$A$126,0),MATCH(Y275,'LTSS Rates'!$A$3:$J$3,0)),0)</f>
        <v>0</v>
      </c>
      <c r="Q275" s="75">
        <f t="shared" si="25"/>
        <v>0</v>
      </c>
      <c r="R275" s="111"/>
      <c r="S275" s="117">
        <f t="shared" si="26"/>
        <v>0</v>
      </c>
      <c r="V275" s="60" t="str">
        <f t="shared" si="27"/>
        <v/>
      </c>
      <c r="X275" s="58" t="str">
        <f t="shared" si="28"/>
        <v/>
      </c>
      <c r="Y275" s="96" t="str">
        <f t="shared" si="29"/>
        <v xml:space="preserve">  Rate</v>
      </c>
    </row>
    <row r="276" spans="2:25" ht="14.45" customHeight="1" x14ac:dyDescent="0.25">
      <c r="B276" s="71">
        <v>265</v>
      </c>
      <c r="C276" s="156"/>
      <c r="D276" s="72"/>
      <c r="E276" s="72"/>
      <c r="F276" s="156"/>
      <c r="G276" s="80"/>
      <c r="H276" s="73"/>
      <c r="I276" s="74" t="str">
        <f>IFERROR(VLOOKUP(H276,Lists!B:C,2,FALSE),"")</f>
        <v/>
      </c>
      <c r="J276" s="72"/>
      <c r="K276" s="73"/>
      <c r="L276" s="72"/>
      <c r="M276" s="94" t="str">
        <f>IFERROR(INDEX(Sheet1!$B$2:$B$110,MATCH('Claims Summary'!V276,Sheet1!$A$2:$A$110,0)),"")</f>
        <v/>
      </c>
      <c r="N276" s="74" t="str">
        <f>IFERROR(VLOOKUP(X276,'LTSS Rates'!A:B,2,FALSE),"")</f>
        <v/>
      </c>
      <c r="O276" s="72"/>
      <c r="P276" s="137">
        <f>IFERROR(INDEX('LTSS Rates'!$A$3:$J$126,MATCH(X276,'LTSS Rates'!$A$3:$A$126,0),MATCH(Y276,'LTSS Rates'!$A$3:$J$3,0)),0)</f>
        <v>0</v>
      </c>
      <c r="Q276" s="75">
        <f t="shared" si="25"/>
        <v>0</v>
      </c>
      <c r="R276" s="111"/>
      <c r="S276" s="117">
        <f t="shared" si="26"/>
        <v>0</v>
      </c>
      <c r="V276" s="60" t="str">
        <f t="shared" si="27"/>
        <v/>
      </c>
      <c r="X276" s="58" t="str">
        <f t="shared" si="28"/>
        <v/>
      </c>
      <c r="Y276" s="96" t="str">
        <f t="shared" si="29"/>
        <v xml:space="preserve">  Rate</v>
      </c>
    </row>
    <row r="277" spans="2:25" ht="14.45" customHeight="1" x14ac:dyDescent="0.25">
      <c r="B277" s="71">
        <v>266</v>
      </c>
      <c r="C277" s="156"/>
      <c r="D277" s="72"/>
      <c r="E277" s="72"/>
      <c r="F277" s="156"/>
      <c r="G277" s="80"/>
      <c r="H277" s="73"/>
      <c r="I277" s="74" t="str">
        <f>IFERROR(VLOOKUP(H277,Lists!B:C,2,FALSE),"")</f>
        <v/>
      </c>
      <c r="J277" s="72"/>
      <c r="K277" s="73"/>
      <c r="L277" s="72"/>
      <c r="M277" s="94" t="str">
        <f>IFERROR(INDEX(Sheet1!$B$2:$B$110,MATCH('Claims Summary'!V277,Sheet1!$A$2:$A$110,0)),"")</f>
        <v/>
      </c>
      <c r="N277" s="74" t="str">
        <f>IFERROR(VLOOKUP(X277,'LTSS Rates'!A:B,2,FALSE),"")</f>
        <v/>
      </c>
      <c r="O277" s="72"/>
      <c r="P277" s="137">
        <f>IFERROR(INDEX('LTSS Rates'!$A$3:$J$126,MATCH(X277,'LTSS Rates'!$A$3:$A$126,0),MATCH(Y277,'LTSS Rates'!$A$3:$J$3,0)),0)</f>
        <v>0</v>
      </c>
      <c r="Q277" s="75">
        <f t="shared" ref="Q277:Q311" si="30">IFERROR(O277*P277,0)</f>
        <v>0</v>
      </c>
      <c r="R277" s="111"/>
      <c r="S277" s="117">
        <f t="shared" ref="S277:S311" si="31">Q277+R277</f>
        <v>0</v>
      </c>
      <c r="V277" s="60" t="str">
        <f t="shared" ref="V277:V311" si="32">CONCATENATE(K277,J277,L277)</f>
        <v/>
      </c>
      <c r="X277" s="58" t="str">
        <f t="shared" ref="X277:X311" si="33">IF(J277="State Funded",CONCATENATE(K277,"CP"),CONCATENATE(K277,J277))</f>
        <v/>
      </c>
      <c r="Y277" s="96" t="str">
        <f t="shared" ref="Y277:Y311" si="34">CONCATENATE(L277," ",I277," ","Rate")</f>
        <v xml:space="preserve">  Rate</v>
      </c>
    </row>
    <row r="278" spans="2:25" ht="14.45" customHeight="1" x14ac:dyDescent="0.25">
      <c r="B278" s="76">
        <v>267</v>
      </c>
      <c r="C278" s="156"/>
      <c r="D278" s="72"/>
      <c r="E278" s="72"/>
      <c r="F278" s="156"/>
      <c r="G278" s="80"/>
      <c r="H278" s="73"/>
      <c r="I278" s="74" t="str">
        <f>IFERROR(VLOOKUP(H278,Lists!B:C,2,FALSE),"")</f>
        <v/>
      </c>
      <c r="J278" s="72"/>
      <c r="K278" s="73"/>
      <c r="L278" s="72"/>
      <c r="M278" s="94" t="str">
        <f>IFERROR(INDEX(Sheet1!$B$2:$B$110,MATCH('Claims Summary'!V278,Sheet1!$A$2:$A$110,0)),"")</f>
        <v/>
      </c>
      <c r="N278" s="74" t="str">
        <f>IFERROR(VLOOKUP(X278,'LTSS Rates'!A:B,2,FALSE),"")</f>
        <v/>
      </c>
      <c r="O278" s="72"/>
      <c r="P278" s="137">
        <f>IFERROR(INDEX('LTSS Rates'!$A$3:$J$126,MATCH(X278,'LTSS Rates'!$A$3:$A$126,0),MATCH(Y278,'LTSS Rates'!$A$3:$J$3,0)),0)</f>
        <v>0</v>
      </c>
      <c r="Q278" s="75">
        <f t="shared" si="30"/>
        <v>0</v>
      </c>
      <c r="R278" s="111"/>
      <c r="S278" s="117">
        <f t="shared" si="31"/>
        <v>0</v>
      </c>
      <c r="V278" s="60" t="str">
        <f t="shared" si="32"/>
        <v/>
      </c>
      <c r="X278" s="58" t="str">
        <f t="shared" si="33"/>
        <v/>
      </c>
      <c r="Y278" s="96" t="str">
        <f t="shared" si="34"/>
        <v xml:space="preserve">  Rate</v>
      </c>
    </row>
    <row r="279" spans="2:25" ht="14.45" customHeight="1" x14ac:dyDescent="0.25">
      <c r="B279" s="76">
        <v>268</v>
      </c>
      <c r="C279" s="156"/>
      <c r="D279" s="72"/>
      <c r="E279" s="72"/>
      <c r="F279" s="156"/>
      <c r="G279" s="80"/>
      <c r="H279" s="73"/>
      <c r="I279" s="74" t="str">
        <f>IFERROR(VLOOKUP(H279,Lists!B:C,2,FALSE),"")</f>
        <v/>
      </c>
      <c r="J279" s="72"/>
      <c r="K279" s="73"/>
      <c r="L279" s="72"/>
      <c r="M279" s="94" t="str">
        <f>IFERROR(INDEX(Sheet1!$B$2:$B$110,MATCH('Claims Summary'!V279,Sheet1!$A$2:$A$110,0)),"")</f>
        <v/>
      </c>
      <c r="N279" s="74" t="str">
        <f>IFERROR(VLOOKUP(X279,'LTSS Rates'!A:B,2,FALSE),"")</f>
        <v/>
      </c>
      <c r="O279" s="72"/>
      <c r="P279" s="137">
        <f>IFERROR(INDEX('LTSS Rates'!$A$3:$J$126,MATCH(X279,'LTSS Rates'!$A$3:$A$126,0),MATCH(Y279,'LTSS Rates'!$A$3:$J$3,0)),0)</f>
        <v>0</v>
      </c>
      <c r="Q279" s="75">
        <f t="shared" si="30"/>
        <v>0</v>
      </c>
      <c r="R279" s="111"/>
      <c r="S279" s="117">
        <f t="shared" si="31"/>
        <v>0</v>
      </c>
      <c r="V279" s="60" t="str">
        <f t="shared" si="32"/>
        <v/>
      </c>
      <c r="X279" s="58" t="str">
        <f t="shared" si="33"/>
        <v/>
      </c>
      <c r="Y279" s="96" t="str">
        <f t="shared" si="34"/>
        <v xml:space="preserve">  Rate</v>
      </c>
    </row>
    <row r="280" spans="2:25" ht="14.45" customHeight="1" x14ac:dyDescent="0.25">
      <c r="B280" s="76">
        <v>269</v>
      </c>
      <c r="C280" s="156"/>
      <c r="D280" s="72"/>
      <c r="E280" s="72"/>
      <c r="F280" s="156"/>
      <c r="G280" s="80"/>
      <c r="H280" s="73"/>
      <c r="I280" s="74" t="str">
        <f>IFERROR(VLOOKUP(H280,Lists!B:C,2,FALSE),"")</f>
        <v/>
      </c>
      <c r="J280" s="72"/>
      <c r="K280" s="73"/>
      <c r="L280" s="72"/>
      <c r="M280" s="94" t="str">
        <f>IFERROR(INDEX(Sheet1!$B$2:$B$110,MATCH('Claims Summary'!V280,Sheet1!$A$2:$A$110,0)),"")</f>
        <v/>
      </c>
      <c r="N280" s="74" t="str">
        <f>IFERROR(VLOOKUP(X280,'LTSS Rates'!A:B,2,FALSE),"")</f>
        <v/>
      </c>
      <c r="O280" s="72"/>
      <c r="P280" s="137">
        <f>IFERROR(INDEX('LTSS Rates'!$A$3:$J$126,MATCH(X280,'LTSS Rates'!$A$3:$A$126,0),MATCH(Y280,'LTSS Rates'!$A$3:$J$3,0)),0)</f>
        <v>0</v>
      </c>
      <c r="Q280" s="75">
        <f t="shared" si="30"/>
        <v>0</v>
      </c>
      <c r="R280" s="111"/>
      <c r="S280" s="117">
        <f t="shared" si="31"/>
        <v>0</v>
      </c>
      <c r="V280" s="60" t="str">
        <f t="shared" si="32"/>
        <v/>
      </c>
      <c r="X280" s="58" t="str">
        <f t="shared" si="33"/>
        <v/>
      </c>
      <c r="Y280" s="96" t="str">
        <f t="shared" si="34"/>
        <v xml:space="preserve">  Rate</v>
      </c>
    </row>
    <row r="281" spans="2:25" ht="14.45" customHeight="1" x14ac:dyDescent="0.25">
      <c r="B281" s="71">
        <v>270</v>
      </c>
      <c r="C281" s="156"/>
      <c r="D281" s="72"/>
      <c r="E281" s="72"/>
      <c r="F281" s="156"/>
      <c r="G281" s="80"/>
      <c r="H281" s="73"/>
      <c r="I281" s="74" t="str">
        <f>IFERROR(VLOOKUP(H281,Lists!B:C,2,FALSE),"")</f>
        <v/>
      </c>
      <c r="J281" s="72"/>
      <c r="K281" s="73"/>
      <c r="L281" s="72"/>
      <c r="M281" s="94" t="str">
        <f>IFERROR(INDEX(Sheet1!$B$2:$B$110,MATCH('Claims Summary'!V281,Sheet1!$A$2:$A$110,0)),"")</f>
        <v/>
      </c>
      <c r="N281" s="74" t="str">
        <f>IFERROR(VLOOKUP(X281,'LTSS Rates'!A:B,2,FALSE),"")</f>
        <v/>
      </c>
      <c r="O281" s="72"/>
      <c r="P281" s="137">
        <f>IFERROR(INDEX('LTSS Rates'!$A$3:$J$126,MATCH(X281,'LTSS Rates'!$A$3:$A$126,0),MATCH(Y281,'LTSS Rates'!$A$3:$J$3,0)),0)</f>
        <v>0</v>
      </c>
      <c r="Q281" s="75">
        <f t="shared" si="30"/>
        <v>0</v>
      </c>
      <c r="R281" s="111"/>
      <c r="S281" s="117">
        <f t="shared" si="31"/>
        <v>0</v>
      </c>
      <c r="V281" s="60" t="str">
        <f t="shared" si="32"/>
        <v/>
      </c>
      <c r="X281" s="58" t="str">
        <f t="shared" si="33"/>
        <v/>
      </c>
      <c r="Y281" s="96" t="str">
        <f t="shared" si="34"/>
        <v xml:space="preserve">  Rate</v>
      </c>
    </row>
    <row r="282" spans="2:25" ht="14.45" customHeight="1" x14ac:dyDescent="0.25">
      <c r="B282" s="71">
        <v>271</v>
      </c>
      <c r="C282" s="156"/>
      <c r="D282" s="72"/>
      <c r="E282" s="72"/>
      <c r="F282" s="156"/>
      <c r="G282" s="80"/>
      <c r="H282" s="73"/>
      <c r="I282" s="74" t="str">
        <f>IFERROR(VLOOKUP(H282,Lists!B:C,2,FALSE),"")</f>
        <v/>
      </c>
      <c r="J282" s="72"/>
      <c r="K282" s="73"/>
      <c r="L282" s="72"/>
      <c r="M282" s="94" t="str">
        <f>IFERROR(INDEX(Sheet1!$B$2:$B$110,MATCH('Claims Summary'!V282,Sheet1!$A$2:$A$110,0)),"")</f>
        <v/>
      </c>
      <c r="N282" s="74" t="str">
        <f>IFERROR(VLOOKUP(X282,'LTSS Rates'!A:B,2,FALSE),"")</f>
        <v/>
      </c>
      <c r="O282" s="72"/>
      <c r="P282" s="137">
        <f>IFERROR(INDEX('LTSS Rates'!$A$3:$J$126,MATCH(X282,'LTSS Rates'!$A$3:$A$126,0),MATCH(Y282,'LTSS Rates'!$A$3:$J$3,0)),0)</f>
        <v>0</v>
      </c>
      <c r="Q282" s="75">
        <f t="shared" si="30"/>
        <v>0</v>
      </c>
      <c r="R282" s="111"/>
      <c r="S282" s="117">
        <f t="shared" si="31"/>
        <v>0</v>
      </c>
      <c r="V282" s="60" t="str">
        <f t="shared" si="32"/>
        <v/>
      </c>
      <c r="X282" s="58" t="str">
        <f t="shared" si="33"/>
        <v/>
      </c>
      <c r="Y282" s="96" t="str">
        <f t="shared" si="34"/>
        <v xml:space="preserve">  Rate</v>
      </c>
    </row>
    <row r="283" spans="2:25" ht="14.45" customHeight="1" x14ac:dyDescent="0.25">
      <c r="B283" s="76">
        <v>272</v>
      </c>
      <c r="C283" s="156"/>
      <c r="D283" s="72"/>
      <c r="E283" s="72"/>
      <c r="F283" s="156"/>
      <c r="G283" s="80"/>
      <c r="H283" s="73"/>
      <c r="I283" s="74" t="str">
        <f>IFERROR(VLOOKUP(H283,Lists!B:C,2,FALSE),"")</f>
        <v/>
      </c>
      <c r="J283" s="72"/>
      <c r="K283" s="73"/>
      <c r="L283" s="72"/>
      <c r="M283" s="94" t="str">
        <f>IFERROR(INDEX(Sheet1!$B$2:$B$110,MATCH('Claims Summary'!V283,Sheet1!$A$2:$A$110,0)),"")</f>
        <v/>
      </c>
      <c r="N283" s="74" t="str">
        <f>IFERROR(VLOOKUP(X283,'LTSS Rates'!A:B,2,FALSE),"")</f>
        <v/>
      </c>
      <c r="O283" s="72"/>
      <c r="P283" s="137">
        <f>IFERROR(INDEX('LTSS Rates'!$A$3:$J$126,MATCH(X283,'LTSS Rates'!$A$3:$A$126,0),MATCH(Y283,'LTSS Rates'!$A$3:$J$3,0)),0)</f>
        <v>0</v>
      </c>
      <c r="Q283" s="75">
        <f t="shared" si="30"/>
        <v>0</v>
      </c>
      <c r="R283" s="111"/>
      <c r="S283" s="117">
        <f t="shared" si="31"/>
        <v>0</v>
      </c>
      <c r="V283" s="60" t="str">
        <f t="shared" si="32"/>
        <v/>
      </c>
      <c r="X283" s="58" t="str">
        <f t="shared" si="33"/>
        <v/>
      </c>
      <c r="Y283" s="96" t="str">
        <f t="shared" si="34"/>
        <v xml:space="preserve">  Rate</v>
      </c>
    </row>
    <row r="284" spans="2:25" ht="14.45" customHeight="1" x14ac:dyDescent="0.25">
      <c r="B284" s="76">
        <v>273</v>
      </c>
      <c r="C284" s="156"/>
      <c r="D284" s="72"/>
      <c r="E284" s="72"/>
      <c r="F284" s="156"/>
      <c r="G284" s="80"/>
      <c r="H284" s="73"/>
      <c r="I284" s="74" t="str">
        <f>IFERROR(VLOOKUP(H284,Lists!B:C,2,FALSE),"")</f>
        <v/>
      </c>
      <c r="J284" s="72"/>
      <c r="K284" s="73"/>
      <c r="L284" s="72"/>
      <c r="M284" s="94" t="str">
        <f>IFERROR(INDEX(Sheet1!$B$2:$B$110,MATCH('Claims Summary'!V284,Sheet1!$A$2:$A$110,0)),"")</f>
        <v/>
      </c>
      <c r="N284" s="74" t="str">
        <f>IFERROR(VLOOKUP(X284,'LTSS Rates'!A:B,2,FALSE),"")</f>
        <v/>
      </c>
      <c r="O284" s="72"/>
      <c r="P284" s="137">
        <f>IFERROR(INDEX('LTSS Rates'!$A$3:$J$126,MATCH(X284,'LTSS Rates'!$A$3:$A$126,0),MATCH(Y284,'LTSS Rates'!$A$3:$J$3,0)),0)</f>
        <v>0</v>
      </c>
      <c r="Q284" s="75">
        <f t="shared" si="30"/>
        <v>0</v>
      </c>
      <c r="R284" s="111"/>
      <c r="S284" s="117">
        <f t="shared" si="31"/>
        <v>0</v>
      </c>
      <c r="V284" s="60" t="str">
        <f t="shared" si="32"/>
        <v/>
      </c>
      <c r="X284" s="58" t="str">
        <f t="shared" si="33"/>
        <v/>
      </c>
      <c r="Y284" s="96" t="str">
        <f t="shared" si="34"/>
        <v xml:space="preserve">  Rate</v>
      </c>
    </row>
    <row r="285" spans="2:25" ht="14.45" customHeight="1" x14ac:dyDescent="0.25">
      <c r="B285" s="76">
        <v>274</v>
      </c>
      <c r="C285" s="156"/>
      <c r="D285" s="72"/>
      <c r="E285" s="72"/>
      <c r="F285" s="156"/>
      <c r="G285" s="80"/>
      <c r="H285" s="73"/>
      <c r="I285" s="74" t="str">
        <f>IFERROR(VLOOKUP(H285,Lists!B:C,2,FALSE),"")</f>
        <v/>
      </c>
      <c r="J285" s="72"/>
      <c r="K285" s="73"/>
      <c r="L285" s="72"/>
      <c r="M285" s="94" t="str">
        <f>IFERROR(INDEX(Sheet1!$B$2:$B$110,MATCH('Claims Summary'!V285,Sheet1!$A$2:$A$110,0)),"")</f>
        <v/>
      </c>
      <c r="N285" s="74" t="str">
        <f>IFERROR(VLOOKUP(X285,'LTSS Rates'!A:B,2,FALSE),"")</f>
        <v/>
      </c>
      <c r="O285" s="72"/>
      <c r="P285" s="137">
        <f>IFERROR(INDEX('LTSS Rates'!$A$3:$J$126,MATCH(X285,'LTSS Rates'!$A$3:$A$126,0),MATCH(Y285,'LTSS Rates'!$A$3:$J$3,0)),0)</f>
        <v>0</v>
      </c>
      <c r="Q285" s="75">
        <f t="shared" si="30"/>
        <v>0</v>
      </c>
      <c r="R285" s="111"/>
      <c r="S285" s="117">
        <f t="shared" si="31"/>
        <v>0</v>
      </c>
      <c r="V285" s="60" t="str">
        <f t="shared" si="32"/>
        <v/>
      </c>
      <c r="X285" s="58" t="str">
        <f t="shared" si="33"/>
        <v/>
      </c>
      <c r="Y285" s="96" t="str">
        <f t="shared" si="34"/>
        <v xml:space="preserve">  Rate</v>
      </c>
    </row>
    <row r="286" spans="2:25" ht="14.45" customHeight="1" x14ac:dyDescent="0.25">
      <c r="B286" s="71">
        <v>275</v>
      </c>
      <c r="C286" s="156"/>
      <c r="D286" s="72"/>
      <c r="E286" s="72"/>
      <c r="F286" s="156"/>
      <c r="G286" s="80"/>
      <c r="H286" s="73"/>
      <c r="I286" s="74" t="str">
        <f>IFERROR(VLOOKUP(H286,Lists!B:C,2,FALSE),"")</f>
        <v/>
      </c>
      <c r="J286" s="72"/>
      <c r="K286" s="73"/>
      <c r="L286" s="72"/>
      <c r="M286" s="94" t="str">
        <f>IFERROR(INDEX(Sheet1!$B$2:$B$110,MATCH('Claims Summary'!V286,Sheet1!$A$2:$A$110,0)),"")</f>
        <v/>
      </c>
      <c r="N286" s="74" t="str">
        <f>IFERROR(VLOOKUP(X286,'LTSS Rates'!A:B,2,FALSE),"")</f>
        <v/>
      </c>
      <c r="O286" s="72"/>
      <c r="P286" s="137">
        <f>IFERROR(INDEX('LTSS Rates'!$A$3:$J$126,MATCH(X286,'LTSS Rates'!$A$3:$A$126,0),MATCH(Y286,'LTSS Rates'!$A$3:$J$3,0)),0)</f>
        <v>0</v>
      </c>
      <c r="Q286" s="75">
        <f t="shared" si="30"/>
        <v>0</v>
      </c>
      <c r="R286" s="111"/>
      <c r="S286" s="117">
        <f t="shared" si="31"/>
        <v>0</v>
      </c>
      <c r="V286" s="60" t="str">
        <f t="shared" si="32"/>
        <v/>
      </c>
      <c r="X286" s="58" t="str">
        <f t="shared" si="33"/>
        <v/>
      </c>
      <c r="Y286" s="96" t="str">
        <f t="shared" si="34"/>
        <v xml:space="preserve">  Rate</v>
      </c>
    </row>
    <row r="287" spans="2:25" ht="14.45" customHeight="1" x14ac:dyDescent="0.25">
      <c r="B287" s="71">
        <v>276</v>
      </c>
      <c r="C287" s="156"/>
      <c r="D287" s="72"/>
      <c r="E287" s="72"/>
      <c r="F287" s="156"/>
      <c r="G287" s="80"/>
      <c r="H287" s="73"/>
      <c r="I287" s="74" t="str">
        <f>IFERROR(VLOOKUP(H287,Lists!B:C,2,FALSE),"")</f>
        <v/>
      </c>
      <c r="J287" s="72"/>
      <c r="K287" s="73"/>
      <c r="L287" s="72"/>
      <c r="M287" s="94" t="str">
        <f>IFERROR(INDEX(Sheet1!$B$2:$B$110,MATCH('Claims Summary'!V287,Sheet1!$A$2:$A$110,0)),"")</f>
        <v/>
      </c>
      <c r="N287" s="74" t="str">
        <f>IFERROR(VLOOKUP(X287,'LTSS Rates'!A:B,2,FALSE),"")</f>
        <v/>
      </c>
      <c r="O287" s="72"/>
      <c r="P287" s="137">
        <f>IFERROR(INDEX('LTSS Rates'!$A$3:$J$126,MATCH(X287,'LTSS Rates'!$A$3:$A$126,0),MATCH(Y287,'LTSS Rates'!$A$3:$J$3,0)),0)</f>
        <v>0</v>
      </c>
      <c r="Q287" s="75">
        <f t="shared" si="30"/>
        <v>0</v>
      </c>
      <c r="R287" s="111"/>
      <c r="S287" s="117">
        <f t="shared" si="31"/>
        <v>0</v>
      </c>
      <c r="V287" s="60" t="str">
        <f t="shared" si="32"/>
        <v/>
      </c>
      <c r="X287" s="58" t="str">
        <f t="shared" si="33"/>
        <v/>
      </c>
      <c r="Y287" s="96" t="str">
        <f t="shared" si="34"/>
        <v xml:space="preserve">  Rate</v>
      </c>
    </row>
    <row r="288" spans="2:25" ht="14.45" customHeight="1" x14ac:dyDescent="0.25">
      <c r="B288" s="76">
        <v>277</v>
      </c>
      <c r="C288" s="156"/>
      <c r="D288" s="72"/>
      <c r="E288" s="72"/>
      <c r="F288" s="156"/>
      <c r="G288" s="80"/>
      <c r="H288" s="73"/>
      <c r="I288" s="74" t="str">
        <f>IFERROR(VLOOKUP(H288,Lists!B:C,2,FALSE),"")</f>
        <v/>
      </c>
      <c r="J288" s="72"/>
      <c r="K288" s="73"/>
      <c r="L288" s="72"/>
      <c r="M288" s="94" t="str">
        <f>IFERROR(INDEX(Sheet1!$B$2:$B$110,MATCH('Claims Summary'!V288,Sheet1!$A$2:$A$110,0)),"")</f>
        <v/>
      </c>
      <c r="N288" s="74" t="str">
        <f>IFERROR(VLOOKUP(X288,'LTSS Rates'!A:B,2,FALSE),"")</f>
        <v/>
      </c>
      <c r="O288" s="72"/>
      <c r="P288" s="137">
        <f>IFERROR(INDEX('LTSS Rates'!$A$3:$J$126,MATCH(X288,'LTSS Rates'!$A$3:$A$126,0),MATCH(Y288,'LTSS Rates'!$A$3:$J$3,0)),0)</f>
        <v>0</v>
      </c>
      <c r="Q288" s="75">
        <f t="shared" si="30"/>
        <v>0</v>
      </c>
      <c r="R288" s="111"/>
      <c r="S288" s="117">
        <f t="shared" si="31"/>
        <v>0</v>
      </c>
      <c r="V288" s="60" t="str">
        <f t="shared" si="32"/>
        <v/>
      </c>
      <c r="X288" s="58" t="str">
        <f t="shared" si="33"/>
        <v/>
      </c>
      <c r="Y288" s="96" t="str">
        <f t="shared" si="34"/>
        <v xml:space="preserve">  Rate</v>
      </c>
    </row>
    <row r="289" spans="2:25" ht="14.45" customHeight="1" x14ac:dyDescent="0.25">
      <c r="B289" s="76">
        <v>278</v>
      </c>
      <c r="C289" s="156"/>
      <c r="D289" s="72"/>
      <c r="E289" s="72"/>
      <c r="F289" s="156"/>
      <c r="G289" s="80"/>
      <c r="H289" s="73"/>
      <c r="I289" s="74" t="str">
        <f>IFERROR(VLOOKUP(H289,Lists!B:C,2,FALSE),"")</f>
        <v/>
      </c>
      <c r="J289" s="72"/>
      <c r="K289" s="73"/>
      <c r="L289" s="72"/>
      <c r="M289" s="94" t="str">
        <f>IFERROR(INDEX(Sheet1!$B$2:$B$110,MATCH('Claims Summary'!V289,Sheet1!$A$2:$A$110,0)),"")</f>
        <v/>
      </c>
      <c r="N289" s="74" t="str">
        <f>IFERROR(VLOOKUP(X289,'LTSS Rates'!A:B,2,FALSE),"")</f>
        <v/>
      </c>
      <c r="O289" s="72"/>
      <c r="P289" s="137">
        <f>IFERROR(INDEX('LTSS Rates'!$A$3:$J$126,MATCH(X289,'LTSS Rates'!$A$3:$A$126,0),MATCH(Y289,'LTSS Rates'!$A$3:$J$3,0)),0)</f>
        <v>0</v>
      </c>
      <c r="Q289" s="75">
        <f t="shared" si="30"/>
        <v>0</v>
      </c>
      <c r="R289" s="111"/>
      <c r="S289" s="117">
        <f t="shared" si="31"/>
        <v>0</v>
      </c>
      <c r="V289" s="60" t="str">
        <f t="shared" si="32"/>
        <v/>
      </c>
      <c r="X289" s="58" t="str">
        <f t="shared" si="33"/>
        <v/>
      </c>
      <c r="Y289" s="96" t="str">
        <f t="shared" si="34"/>
        <v xml:space="preserve">  Rate</v>
      </c>
    </row>
    <row r="290" spans="2:25" ht="14.45" customHeight="1" x14ac:dyDescent="0.25">
      <c r="B290" s="76">
        <v>279</v>
      </c>
      <c r="C290" s="156"/>
      <c r="D290" s="72"/>
      <c r="E290" s="72"/>
      <c r="F290" s="156"/>
      <c r="G290" s="80"/>
      <c r="H290" s="73"/>
      <c r="I290" s="74" t="str">
        <f>IFERROR(VLOOKUP(H290,Lists!B:C,2,FALSE),"")</f>
        <v/>
      </c>
      <c r="J290" s="72"/>
      <c r="K290" s="73"/>
      <c r="L290" s="72"/>
      <c r="M290" s="94" t="str">
        <f>IFERROR(INDEX(Sheet1!$B$2:$B$110,MATCH('Claims Summary'!V290,Sheet1!$A$2:$A$110,0)),"")</f>
        <v/>
      </c>
      <c r="N290" s="74" t="str">
        <f>IFERROR(VLOOKUP(X290,'LTSS Rates'!A:B,2,FALSE),"")</f>
        <v/>
      </c>
      <c r="O290" s="72"/>
      <c r="P290" s="137">
        <f>IFERROR(INDEX('LTSS Rates'!$A$3:$J$126,MATCH(X290,'LTSS Rates'!$A$3:$A$126,0),MATCH(Y290,'LTSS Rates'!$A$3:$J$3,0)),0)</f>
        <v>0</v>
      </c>
      <c r="Q290" s="75">
        <f t="shared" si="30"/>
        <v>0</v>
      </c>
      <c r="R290" s="111"/>
      <c r="S290" s="117">
        <f t="shared" si="31"/>
        <v>0</v>
      </c>
      <c r="V290" s="60" t="str">
        <f t="shared" si="32"/>
        <v/>
      </c>
      <c r="X290" s="58" t="str">
        <f t="shared" si="33"/>
        <v/>
      </c>
      <c r="Y290" s="96" t="str">
        <f t="shared" si="34"/>
        <v xml:space="preserve">  Rate</v>
      </c>
    </row>
    <row r="291" spans="2:25" ht="14.45" customHeight="1" x14ac:dyDescent="0.25">
      <c r="B291" s="71">
        <v>280</v>
      </c>
      <c r="C291" s="156"/>
      <c r="D291" s="72"/>
      <c r="E291" s="72"/>
      <c r="F291" s="156"/>
      <c r="G291" s="80"/>
      <c r="H291" s="73"/>
      <c r="I291" s="74" t="str">
        <f>IFERROR(VLOOKUP(H291,Lists!B:C,2,FALSE),"")</f>
        <v/>
      </c>
      <c r="J291" s="72"/>
      <c r="K291" s="73"/>
      <c r="L291" s="72"/>
      <c r="M291" s="94" t="str">
        <f>IFERROR(INDEX(Sheet1!$B$2:$B$110,MATCH('Claims Summary'!V291,Sheet1!$A$2:$A$110,0)),"")</f>
        <v/>
      </c>
      <c r="N291" s="74" t="str">
        <f>IFERROR(VLOOKUP(X291,'LTSS Rates'!A:B,2,FALSE),"")</f>
        <v/>
      </c>
      <c r="O291" s="72"/>
      <c r="P291" s="137">
        <f>IFERROR(INDEX('LTSS Rates'!$A$3:$J$126,MATCH(X291,'LTSS Rates'!$A$3:$A$126,0),MATCH(Y291,'LTSS Rates'!$A$3:$J$3,0)),0)</f>
        <v>0</v>
      </c>
      <c r="Q291" s="75">
        <f t="shared" si="30"/>
        <v>0</v>
      </c>
      <c r="R291" s="111"/>
      <c r="S291" s="117">
        <f t="shared" si="31"/>
        <v>0</v>
      </c>
      <c r="V291" s="60" t="str">
        <f t="shared" si="32"/>
        <v/>
      </c>
      <c r="X291" s="58" t="str">
        <f t="shared" si="33"/>
        <v/>
      </c>
      <c r="Y291" s="96" t="str">
        <f t="shared" si="34"/>
        <v xml:space="preserve">  Rate</v>
      </c>
    </row>
    <row r="292" spans="2:25" ht="14.45" customHeight="1" x14ac:dyDescent="0.25">
      <c r="B292" s="71">
        <v>281</v>
      </c>
      <c r="C292" s="156"/>
      <c r="D292" s="72"/>
      <c r="E292" s="72"/>
      <c r="F292" s="156"/>
      <c r="G292" s="80"/>
      <c r="H292" s="73"/>
      <c r="I292" s="74" t="str">
        <f>IFERROR(VLOOKUP(H292,Lists!B:C,2,FALSE),"")</f>
        <v/>
      </c>
      <c r="J292" s="72"/>
      <c r="K292" s="73"/>
      <c r="L292" s="72"/>
      <c r="M292" s="94" t="str">
        <f>IFERROR(INDEX(Sheet1!$B$2:$B$110,MATCH('Claims Summary'!V292,Sheet1!$A$2:$A$110,0)),"")</f>
        <v/>
      </c>
      <c r="N292" s="74" t="str">
        <f>IFERROR(VLOOKUP(X292,'LTSS Rates'!A:B,2,FALSE),"")</f>
        <v/>
      </c>
      <c r="O292" s="72"/>
      <c r="P292" s="137">
        <f>IFERROR(INDEX('LTSS Rates'!$A$3:$J$126,MATCH(X292,'LTSS Rates'!$A$3:$A$126,0),MATCH(Y292,'LTSS Rates'!$A$3:$J$3,0)),0)</f>
        <v>0</v>
      </c>
      <c r="Q292" s="75">
        <f t="shared" si="30"/>
        <v>0</v>
      </c>
      <c r="R292" s="111"/>
      <c r="S292" s="117">
        <f t="shared" si="31"/>
        <v>0</v>
      </c>
      <c r="V292" s="60" t="str">
        <f t="shared" si="32"/>
        <v/>
      </c>
      <c r="X292" s="58" t="str">
        <f t="shared" si="33"/>
        <v/>
      </c>
      <c r="Y292" s="96" t="str">
        <f t="shared" si="34"/>
        <v xml:space="preserve">  Rate</v>
      </c>
    </row>
    <row r="293" spans="2:25" ht="14.45" customHeight="1" x14ac:dyDescent="0.25">
      <c r="B293" s="76">
        <v>282</v>
      </c>
      <c r="C293" s="156"/>
      <c r="D293" s="72"/>
      <c r="E293" s="72"/>
      <c r="F293" s="156"/>
      <c r="G293" s="80"/>
      <c r="H293" s="73"/>
      <c r="I293" s="74" t="str">
        <f>IFERROR(VLOOKUP(H293,Lists!B:C,2,FALSE),"")</f>
        <v/>
      </c>
      <c r="J293" s="72"/>
      <c r="K293" s="73"/>
      <c r="L293" s="72"/>
      <c r="M293" s="94" t="str">
        <f>IFERROR(INDEX(Sheet1!$B$2:$B$110,MATCH('Claims Summary'!V293,Sheet1!$A$2:$A$110,0)),"")</f>
        <v/>
      </c>
      <c r="N293" s="74" t="str">
        <f>IFERROR(VLOOKUP(X293,'LTSS Rates'!A:B,2,FALSE),"")</f>
        <v/>
      </c>
      <c r="O293" s="72"/>
      <c r="P293" s="137">
        <f>IFERROR(INDEX('LTSS Rates'!$A$3:$J$126,MATCH(X293,'LTSS Rates'!$A$3:$A$126,0),MATCH(Y293,'LTSS Rates'!$A$3:$J$3,0)),0)</f>
        <v>0</v>
      </c>
      <c r="Q293" s="75">
        <f t="shared" si="30"/>
        <v>0</v>
      </c>
      <c r="R293" s="111"/>
      <c r="S293" s="117">
        <f t="shared" si="31"/>
        <v>0</v>
      </c>
      <c r="V293" s="60" t="str">
        <f t="shared" si="32"/>
        <v/>
      </c>
      <c r="X293" s="58" t="str">
        <f t="shared" si="33"/>
        <v/>
      </c>
      <c r="Y293" s="96" t="str">
        <f t="shared" si="34"/>
        <v xml:space="preserve">  Rate</v>
      </c>
    </row>
    <row r="294" spans="2:25" ht="14.45" customHeight="1" x14ac:dyDescent="0.25">
      <c r="B294" s="76">
        <v>283</v>
      </c>
      <c r="C294" s="156"/>
      <c r="D294" s="72"/>
      <c r="E294" s="72"/>
      <c r="F294" s="156"/>
      <c r="G294" s="80"/>
      <c r="H294" s="73"/>
      <c r="I294" s="74" t="str">
        <f>IFERROR(VLOOKUP(H294,Lists!B:C,2,FALSE),"")</f>
        <v/>
      </c>
      <c r="J294" s="72"/>
      <c r="K294" s="73"/>
      <c r="L294" s="72"/>
      <c r="M294" s="94" t="str">
        <f>IFERROR(INDEX(Sheet1!$B$2:$B$110,MATCH('Claims Summary'!V294,Sheet1!$A$2:$A$110,0)),"")</f>
        <v/>
      </c>
      <c r="N294" s="74" t="str">
        <f>IFERROR(VLOOKUP(X294,'LTSS Rates'!A:B,2,FALSE),"")</f>
        <v/>
      </c>
      <c r="O294" s="72"/>
      <c r="P294" s="137">
        <f>IFERROR(INDEX('LTSS Rates'!$A$3:$J$126,MATCH(X294,'LTSS Rates'!$A$3:$A$126,0),MATCH(Y294,'LTSS Rates'!$A$3:$J$3,0)),0)</f>
        <v>0</v>
      </c>
      <c r="Q294" s="75">
        <f t="shared" si="30"/>
        <v>0</v>
      </c>
      <c r="R294" s="111"/>
      <c r="S294" s="117">
        <f t="shared" si="31"/>
        <v>0</v>
      </c>
      <c r="V294" s="60" t="str">
        <f t="shared" si="32"/>
        <v/>
      </c>
      <c r="X294" s="58" t="str">
        <f t="shared" si="33"/>
        <v/>
      </c>
      <c r="Y294" s="96" t="str">
        <f t="shared" si="34"/>
        <v xml:space="preserve">  Rate</v>
      </c>
    </row>
    <row r="295" spans="2:25" ht="14.45" customHeight="1" x14ac:dyDescent="0.25">
      <c r="B295" s="76">
        <v>284</v>
      </c>
      <c r="C295" s="156"/>
      <c r="D295" s="72"/>
      <c r="E295" s="72"/>
      <c r="F295" s="156"/>
      <c r="G295" s="80"/>
      <c r="H295" s="73"/>
      <c r="I295" s="74" t="str">
        <f>IFERROR(VLOOKUP(H295,Lists!B:C,2,FALSE),"")</f>
        <v/>
      </c>
      <c r="J295" s="72"/>
      <c r="K295" s="73"/>
      <c r="L295" s="72"/>
      <c r="M295" s="94" t="str">
        <f>IFERROR(INDEX(Sheet1!$B$2:$B$110,MATCH('Claims Summary'!V295,Sheet1!$A$2:$A$110,0)),"")</f>
        <v/>
      </c>
      <c r="N295" s="74" t="str">
        <f>IFERROR(VLOOKUP(X295,'LTSS Rates'!A:B,2,FALSE),"")</f>
        <v/>
      </c>
      <c r="O295" s="72"/>
      <c r="P295" s="137">
        <f>IFERROR(INDEX('LTSS Rates'!$A$3:$J$126,MATCH(X295,'LTSS Rates'!$A$3:$A$126,0),MATCH(Y295,'LTSS Rates'!$A$3:$J$3,0)),0)</f>
        <v>0</v>
      </c>
      <c r="Q295" s="75">
        <f t="shared" si="30"/>
        <v>0</v>
      </c>
      <c r="R295" s="111"/>
      <c r="S295" s="117">
        <f t="shared" si="31"/>
        <v>0</v>
      </c>
      <c r="V295" s="60" t="str">
        <f t="shared" si="32"/>
        <v/>
      </c>
      <c r="X295" s="58" t="str">
        <f t="shared" si="33"/>
        <v/>
      </c>
      <c r="Y295" s="96" t="str">
        <f t="shared" si="34"/>
        <v xml:space="preserve">  Rate</v>
      </c>
    </row>
    <row r="296" spans="2:25" ht="14.45" customHeight="1" x14ac:dyDescent="0.25">
      <c r="B296" s="71">
        <v>285</v>
      </c>
      <c r="C296" s="156"/>
      <c r="D296" s="72"/>
      <c r="E296" s="72"/>
      <c r="F296" s="156"/>
      <c r="G296" s="80"/>
      <c r="H296" s="73"/>
      <c r="I296" s="74" t="str">
        <f>IFERROR(VLOOKUP(H296,Lists!B:C,2,FALSE),"")</f>
        <v/>
      </c>
      <c r="J296" s="72"/>
      <c r="K296" s="73"/>
      <c r="L296" s="72"/>
      <c r="M296" s="94" t="str">
        <f>IFERROR(INDEX(Sheet1!$B$2:$B$110,MATCH('Claims Summary'!V296,Sheet1!$A$2:$A$110,0)),"")</f>
        <v/>
      </c>
      <c r="N296" s="74" t="str">
        <f>IFERROR(VLOOKUP(X296,'LTSS Rates'!A:B,2,FALSE),"")</f>
        <v/>
      </c>
      <c r="O296" s="72"/>
      <c r="P296" s="137">
        <f>IFERROR(INDEX('LTSS Rates'!$A$3:$J$126,MATCH(X296,'LTSS Rates'!$A$3:$A$126,0),MATCH(Y296,'LTSS Rates'!$A$3:$J$3,0)),0)</f>
        <v>0</v>
      </c>
      <c r="Q296" s="75">
        <f t="shared" si="30"/>
        <v>0</v>
      </c>
      <c r="R296" s="111"/>
      <c r="S296" s="117">
        <f t="shared" si="31"/>
        <v>0</v>
      </c>
      <c r="V296" s="60" t="str">
        <f t="shared" si="32"/>
        <v/>
      </c>
      <c r="X296" s="58" t="str">
        <f t="shared" si="33"/>
        <v/>
      </c>
      <c r="Y296" s="96" t="str">
        <f t="shared" si="34"/>
        <v xml:space="preserve">  Rate</v>
      </c>
    </row>
    <row r="297" spans="2:25" ht="14.45" customHeight="1" x14ac:dyDescent="0.25">
      <c r="B297" s="71">
        <v>286</v>
      </c>
      <c r="C297" s="156"/>
      <c r="D297" s="72"/>
      <c r="E297" s="72"/>
      <c r="F297" s="156"/>
      <c r="G297" s="80"/>
      <c r="H297" s="73"/>
      <c r="I297" s="74" t="str">
        <f>IFERROR(VLOOKUP(H297,Lists!B:C,2,FALSE),"")</f>
        <v/>
      </c>
      <c r="J297" s="72"/>
      <c r="K297" s="73"/>
      <c r="L297" s="72"/>
      <c r="M297" s="94" t="str">
        <f>IFERROR(INDEX(Sheet1!$B$2:$B$110,MATCH('Claims Summary'!V297,Sheet1!$A$2:$A$110,0)),"")</f>
        <v/>
      </c>
      <c r="N297" s="74" t="str">
        <f>IFERROR(VLOOKUP(X297,'LTSS Rates'!A:B,2,FALSE),"")</f>
        <v/>
      </c>
      <c r="O297" s="72"/>
      <c r="P297" s="137">
        <f>IFERROR(INDEX('LTSS Rates'!$A$3:$J$126,MATCH(X297,'LTSS Rates'!$A$3:$A$126,0),MATCH(Y297,'LTSS Rates'!$A$3:$J$3,0)),0)</f>
        <v>0</v>
      </c>
      <c r="Q297" s="75">
        <f t="shared" si="30"/>
        <v>0</v>
      </c>
      <c r="R297" s="111"/>
      <c r="S297" s="117">
        <f t="shared" si="31"/>
        <v>0</v>
      </c>
      <c r="V297" s="60" t="str">
        <f t="shared" si="32"/>
        <v/>
      </c>
      <c r="X297" s="58" t="str">
        <f t="shared" si="33"/>
        <v/>
      </c>
      <c r="Y297" s="96" t="str">
        <f t="shared" si="34"/>
        <v xml:space="preserve">  Rate</v>
      </c>
    </row>
    <row r="298" spans="2:25" ht="14.45" customHeight="1" x14ac:dyDescent="0.25">
      <c r="B298" s="76">
        <v>287</v>
      </c>
      <c r="C298" s="156"/>
      <c r="D298" s="72"/>
      <c r="E298" s="72"/>
      <c r="F298" s="156"/>
      <c r="G298" s="80"/>
      <c r="H298" s="73"/>
      <c r="I298" s="74" t="str">
        <f>IFERROR(VLOOKUP(H298,Lists!B:C,2,FALSE),"")</f>
        <v/>
      </c>
      <c r="J298" s="72"/>
      <c r="K298" s="73"/>
      <c r="L298" s="72"/>
      <c r="M298" s="94" t="str">
        <f>IFERROR(INDEX(Sheet1!$B$2:$B$110,MATCH('Claims Summary'!V298,Sheet1!$A$2:$A$110,0)),"")</f>
        <v/>
      </c>
      <c r="N298" s="74" t="str">
        <f>IFERROR(VLOOKUP(X298,'LTSS Rates'!A:B,2,FALSE),"")</f>
        <v/>
      </c>
      <c r="O298" s="72"/>
      <c r="P298" s="137">
        <f>IFERROR(INDEX('LTSS Rates'!$A$3:$J$126,MATCH(X298,'LTSS Rates'!$A$3:$A$126,0),MATCH(Y298,'LTSS Rates'!$A$3:$J$3,0)),0)</f>
        <v>0</v>
      </c>
      <c r="Q298" s="75">
        <f t="shared" si="30"/>
        <v>0</v>
      </c>
      <c r="R298" s="111"/>
      <c r="S298" s="117">
        <f t="shared" si="31"/>
        <v>0</v>
      </c>
      <c r="V298" s="60" t="str">
        <f t="shared" si="32"/>
        <v/>
      </c>
      <c r="X298" s="58" t="str">
        <f t="shared" si="33"/>
        <v/>
      </c>
      <c r="Y298" s="96" t="str">
        <f t="shared" si="34"/>
        <v xml:space="preserve">  Rate</v>
      </c>
    </row>
    <row r="299" spans="2:25" ht="14.45" customHeight="1" x14ac:dyDescent="0.25">
      <c r="B299" s="76">
        <v>288</v>
      </c>
      <c r="C299" s="156"/>
      <c r="D299" s="72"/>
      <c r="E299" s="72"/>
      <c r="F299" s="156"/>
      <c r="G299" s="80"/>
      <c r="H299" s="73"/>
      <c r="I299" s="74" t="str">
        <f>IFERROR(VLOOKUP(H299,Lists!B:C,2,FALSE),"")</f>
        <v/>
      </c>
      <c r="J299" s="72"/>
      <c r="K299" s="73"/>
      <c r="L299" s="72"/>
      <c r="M299" s="94" t="str">
        <f>IFERROR(INDEX(Sheet1!$B$2:$B$110,MATCH('Claims Summary'!V299,Sheet1!$A$2:$A$110,0)),"")</f>
        <v/>
      </c>
      <c r="N299" s="74" t="str">
        <f>IFERROR(VLOOKUP(X299,'LTSS Rates'!A:B,2,FALSE),"")</f>
        <v/>
      </c>
      <c r="O299" s="72"/>
      <c r="P299" s="137">
        <f>IFERROR(INDEX('LTSS Rates'!$A$3:$J$126,MATCH(X299,'LTSS Rates'!$A$3:$A$126,0),MATCH(Y299,'LTSS Rates'!$A$3:$J$3,0)),0)</f>
        <v>0</v>
      </c>
      <c r="Q299" s="75">
        <f t="shared" si="30"/>
        <v>0</v>
      </c>
      <c r="R299" s="111"/>
      <c r="S299" s="117">
        <f t="shared" si="31"/>
        <v>0</v>
      </c>
      <c r="V299" s="60" t="str">
        <f t="shared" si="32"/>
        <v/>
      </c>
      <c r="X299" s="58" t="str">
        <f t="shared" si="33"/>
        <v/>
      </c>
      <c r="Y299" s="96" t="str">
        <f t="shared" si="34"/>
        <v xml:space="preserve">  Rate</v>
      </c>
    </row>
    <row r="300" spans="2:25" ht="14.45" customHeight="1" x14ac:dyDescent="0.25">
      <c r="B300" s="76">
        <v>289</v>
      </c>
      <c r="C300" s="156"/>
      <c r="D300" s="72"/>
      <c r="E300" s="72"/>
      <c r="F300" s="156"/>
      <c r="G300" s="80"/>
      <c r="H300" s="73"/>
      <c r="I300" s="74" t="str">
        <f>IFERROR(VLOOKUP(H300,Lists!B:C,2,FALSE),"")</f>
        <v/>
      </c>
      <c r="J300" s="72"/>
      <c r="K300" s="73"/>
      <c r="L300" s="72"/>
      <c r="M300" s="94" t="str">
        <f>IFERROR(INDEX(Sheet1!$B$2:$B$110,MATCH('Claims Summary'!V300,Sheet1!$A$2:$A$110,0)),"")</f>
        <v/>
      </c>
      <c r="N300" s="74" t="str">
        <f>IFERROR(VLOOKUP(X300,'LTSS Rates'!A:B,2,FALSE),"")</f>
        <v/>
      </c>
      <c r="O300" s="72"/>
      <c r="P300" s="137">
        <f>IFERROR(INDEX('LTSS Rates'!$A$3:$J$126,MATCH(X300,'LTSS Rates'!$A$3:$A$126,0),MATCH(Y300,'LTSS Rates'!$A$3:$J$3,0)),0)</f>
        <v>0</v>
      </c>
      <c r="Q300" s="75">
        <f t="shared" si="30"/>
        <v>0</v>
      </c>
      <c r="R300" s="111"/>
      <c r="S300" s="117">
        <f t="shared" si="31"/>
        <v>0</v>
      </c>
      <c r="V300" s="60" t="str">
        <f t="shared" si="32"/>
        <v/>
      </c>
      <c r="X300" s="58" t="str">
        <f t="shared" si="33"/>
        <v/>
      </c>
      <c r="Y300" s="96" t="str">
        <f t="shared" si="34"/>
        <v xml:space="preserve">  Rate</v>
      </c>
    </row>
    <row r="301" spans="2:25" ht="14.45" customHeight="1" x14ac:dyDescent="0.25">
      <c r="B301" s="71">
        <v>290</v>
      </c>
      <c r="C301" s="156"/>
      <c r="D301" s="72"/>
      <c r="E301" s="72"/>
      <c r="F301" s="156"/>
      <c r="G301" s="80"/>
      <c r="H301" s="73"/>
      <c r="I301" s="74" t="str">
        <f>IFERROR(VLOOKUP(H301,Lists!B:C,2,FALSE),"")</f>
        <v/>
      </c>
      <c r="J301" s="72"/>
      <c r="K301" s="73"/>
      <c r="L301" s="72"/>
      <c r="M301" s="94" t="str">
        <f>IFERROR(INDEX(Sheet1!$B$2:$B$110,MATCH('Claims Summary'!V301,Sheet1!$A$2:$A$110,0)),"")</f>
        <v/>
      </c>
      <c r="N301" s="74" t="str">
        <f>IFERROR(VLOOKUP(X301,'LTSS Rates'!A:B,2,FALSE),"")</f>
        <v/>
      </c>
      <c r="O301" s="72"/>
      <c r="P301" s="137">
        <f>IFERROR(INDEX('LTSS Rates'!$A$3:$J$126,MATCH(X301,'LTSS Rates'!$A$3:$A$126,0),MATCH(Y301,'LTSS Rates'!$A$3:$J$3,0)),0)</f>
        <v>0</v>
      </c>
      <c r="Q301" s="75">
        <f t="shared" si="30"/>
        <v>0</v>
      </c>
      <c r="R301" s="111"/>
      <c r="S301" s="117">
        <f t="shared" si="31"/>
        <v>0</v>
      </c>
      <c r="V301" s="60" t="str">
        <f t="shared" si="32"/>
        <v/>
      </c>
      <c r="X301" s="58" t="str">
        <f t="shared" si="33"/>
        <v/>
      </c>
      <c r="Y301" s="96" t="str">
        <f t="shared" si="34"/>
        <v xml:space="preserve">  Rate</v>
      </c>
    </row>
    <row r="302" spans="2:25" ht="14.45" customHeight="1" x14ac:dyDescent="0.25">
      <c r="B302" s="71">
        <v>291</v>
      </c>
      <c r="C302" s="156"/>
      <c r="D302" s="72"/>
      <c r="E302" s="72"/>
      <c r="F302" s="156"/>
      <c r="G302" s="80"/>
      <c r="H302" s="73"/>
      <c r="I302" s="74" t="str">
        <f>IFERROR(VLOOKUP(H302,Lists!B:C,2,FALSE),"")</f>
        <v/>
      </c>
      <c r="J302" s="72"/>
      <c r="K302" s="73"/>
      <c r="L302" s="72"/>
      <c r="M302" s="94" t="str">
        <f>IFERROR(INDEX(Sheet1!$B$2:$B$110,MATCH('Claims Summary'!V302,Sheet1!$A$2:$A$110,0)),"")</f>
        <v/>
      </c>
      <c r="N302" s="74" t="str">
        <f>IFERROR(VLOOKUP(X302,'LTSS Rates'!A:B,2,FALSE),"")</f>
        <v/>
      </c>
      <c r="O302" s="72"/>
      <c r="P302" s="137">
        <f>IFERROR(INDEX('LTSS Rates'!$A$3:$J$126,MATCH(X302,'LTSS Rates'!$A$3:$A$126,0),MATCH(Y302,'LTSS Rates'!$A$3:$J$3,0)),0)</f>
        <v>0</v>
      </c>
      <c r="Q302" s="75">
        <f t="shared" si="30"/>
        <v>0</v>
      </c>
      <c r="R302" s="111"/>
      <c r="S302" s="117">
        <f t="shared" si="31"/>
        <v>0</v>
      </c>
      <c r="V302" s="60" t="str">
        <f t="shared" si="32"/>
        <v/>
      </c>
      <c r="X302" s="58" t="str">
        <f t="shared" si="33"/>
        <v/>
      </c>
      <c r="Y302" s="96" t="str">
        <f t="shared" si="34"/>
        <v xml:space="preserve">  Rate</v>
      </c>
    </row>
    <row r="303" spans="2:25" ht="14.45" customHeight="1" x14ac:dyDescent="0.25">
      <c r="B303" s="76">
        <v>292</v>
      </c>
      <c r="C303" s="156"/>
      <c r="D303" s="72"/>
      <c r="E303" s="72"/>
      <c r="F303" s="156"/>
      <c r="G303" s="80"/>
      <c r="H303" s="73"/>
      <c r="I303" s="74" t="str">
        <f>IFERROR(VLOOKUP(H303,Lists!B:C,2,FALSE),"")</f>
        <v/>
      </c>
      <c r="J303" s="72"/>
      <c r="K303" s="73"/>
      <c r="L303" s="72"/>
      <c r="M303" s="94" t="str">
        <f>IFERROR(INDEX(Sheet1!$B$2:$B$110,MATCH('Claims Summary'!V303,Sheet1!$A$2:$A$110,0)),"")</f>
        <v/>
      </c>
      <c r="N303" s="74" t="str">
        <f>IFERROR(VLOOKUP(X303,'LTSS Rates'!A:B,2,FALSE),"")</f>
        <v/>
      </c>
      <c r="O303" s="72"/>
      <c r="P303" s="137">
        <f>IFERROR(INDEX('LTSS Rates'!$A$3:$J$126,MATCH(X303,'LTSS Rates'!$A$3:$A$126,0),MATCH(Y303,'LTSS Rates'!$A$3:$J$3,0)),0)</f>
        <v>0</v>
      </c>
      <c r="Q303" s="75">
        <f t="shared" si="30"/>
        <v>0</v>
      </c>
      <c r="R303" s="111"/>
      <c r="S303" s="117">
        <f t="shared" si="31"/>
        <v>0</v>
      </c>
      <c r="V303" s="60" t="str">
        <f t="shared" si="32"/>
        <v/>
      </c>
      <c r="X303" s="58" t="str">
        <f t="shared" si="33"/>
        <v/>
      </c>
      <c r="Y303" s="96" t="str">
        <f t="shared" si="34"/>
        <v xml:space="preserve">  Rate</v>
      </c>
    </row>
    <row r="304" spans="2:25" ht="14.45" customHeight="1" x14ac:dyDescent="0.25">
      <c r="B304" s="76">
        <v>293</v>
      </c>
      <c r="C304" s="156"/>
      <c r="D304" s="72"/>
      <c r="E304" s="72"/>
      <c r="F304" s="156"/>
      <c r="G304" s="80"/>
      <c r="H304" s="73"/>
      <c r="I304" s="74" t="str">
        <f>IFERROR(VLOOKUP(H304,Lists!B:C,2,FALSE),"")</f>
        <v/>
      </c>
      <c r="J304" s="72"/>
      <c r="K304" s="73"/>
      <c r="L304" s="72"/>
      <c r="M304" s="94" t="str">
        <f>IFERROR(INDEX(Sheet1!$B$2:$B$110,MATCH('Claims Summary'!V304,Sheet1!$A$2:$A$110,0)),"")</f>
        <v/>
      </c>
      <c r="N304" s="74" t="str">
        <f>IFERROR(VLOOKUP(X304,'LTSS Rates'!A:B,2,FALSE),"")</f>
        <v/>
      </c>
      <c r="O304" s="72"/>
      <c r="P304" s="137">
        <f>IFERROR(INDEX('LTSS Rates'!$A$3:$J$126,MATCH(X304,'LTSS Rates'!$A$3:$A$126,0),MATCH(Y304,'LTSS Rates'!$A$3:$J$3,0)),0)</f>
        <v>0</v>
      </c>
      <c r="Q304" s="75">
        <f t="shared" si="30"/>
        <v>0</v>
      </c>
      <c r="R304" s="111"/>
      <c r="S304" s="117">
        <f t="shared" si="31"/>
        <v>0</v>
      </c>
      <c r="V304" s="60" t="str">
        <f t="shared" si="32"/>
        <v/>
      </c>
      <c r="X304" s="58" t="str">
        <f t="shared" si="33"/>
        <v/>
      </c>
      <c r="Y304" s="96" t="str">
        <f t="shared" si="34"/>
        <v xml:space="preserve">  Rate</v>
      </c>
    </row>
    <row r="305" spans="2:25" ht="14.45" customHeight="1" x14ac:dyDescent="0.25">
      <c r="B305" s="76">
        <v>294</v>
      </c>
      <c r="C305" s="156"/>
      <c r="D305" s="72"/>
      <c r="E305" s="72"/>
      <c r="F305" s="156"/>
      <c r="G305" s="80"/>
      <c r="H305" s="73"/>
      <c r="I305" s="74" t="str">
        <f>IFERROR(VLOOKUP(H305,Lists!B:C,2,FALSE),"")</f>
        <v/>
      </c>
      <c r="J305" s="72"/>
      <c r="K305" s="73"/>
      <c r="L305" s="72"/>
      <c r="M305" s="94" t="str">
        <f>IFERROR(INDEX(Sheet1!$B$2:$B$110,MATCH('Claims Summary'!V305,Sheet1!$A$2:$A$110,0)),"")</f>
        <v/>
      </c>
      <c r="N305" s="74" t="str">
        <f>IFERROR(VLOOKUP(X305,'LTSS Rates'!A:B,2,FALSE),"")</f>
        <v/>
      </c>
      <c r="O305" s="72"/>
      <c r="P305" s="137">
        <f>IFERROR(INDEX('LTSS Rates'!$A$3:$J$126,MATCH(X305,'LTSS Rates'!$A$3:$A$126,0),MATCH(Y305,'LTSS Rates'!$A$3:$J$3,0)),0)</f>
        <v>0</v>
      </c>
      <c r="Q305" s="75">
        <f t="shared" si="30"/>
        <v>0</v>
      </c>
      <c r="R305" s="111"/>
      <c r="S305" s="117">
        <f t="shared" si="31"/>
        <v>0</v>
      </c>
      <c r="V305" s="60" t="str">
        <f t="shared" si="32"/>
        <v/>
      </c>
      <c r="X305" s="58" t="str">
        <f t="shared" si="33"/>
        <v/>
      </c>
      <c r="Y305" s="96" t="str">
        <f t="shared" si="34"/>
        <v xml:space="preserve">  Rate</v>
      </c>
    </row>
    <row r="306" spans="2:25" ht="14.45" customHeight="1" x14ac:dyDescent="0.25">
      <c r="B306" s="71">
        <v>295</v>
      </c>
      <c r="C306" s="156"/>
      <c r="D306" s="72"/>
      <c r="E306" s="72"/>
      <c r="F306" s="156"/>
      <c r="G306" s="80"/>
      <c r="H306" s="73"/>
      <c r="I306" s="74" t="str">
        <f>IFERROR(VLOOKUP(H306,Lists!B:C,2,FALSE),"")</f>
        <v/>
      </c>
      <c r="J306" s="72"/>
      <c r="K306" s="73"/>
      <c r="L306" s="72"/>
      <c r="M306" s="94" t="str">
        <f>IFERROR(INDEX(Sheet1!$B$2:$B$110,MATCH('Claims Summary'!V306,Sheet1!$A$2:$A$110,0)),"")</f>
        <v/>
      </c>
      <c r="N306" s="74" t="str">
        <f>IFERROR(VLOOKUP(X306,'LTSS Rates'!A:B,2,FALSE),"")</f>
        <v/>
      </c>
      <c r="O306" s="72"/>
      <c r="P306" s="137">
        <f>IFERROR(INDEX('LTSS Rates'!$A$3:$J$126,MATCH(X306,'LTSS Rates'!$A$3:$A$126,0),MATCH(Y306,'LTSS Rates'!$A$3:$J$3,0)),0)</f>
        <v>0</v>
      </c>
      <c r="Q306" s="75">
        <f t="shared" si="30"/>
        <v>0</v>
      </c>
      <c r="R306" s="111"/>
      <c r="S306" s="117">
        <f t="shared" si="31"/>
        <v>0</v>
      </c>
      <c r="V306" s="60" t="str">
        <f t="shared" si="32"/>
        <v/>
      </c>
      <c r="X306" s="58" t="str">
        <f t="shared" si="33"/>
        <v/>
      </c>
      <c r="Y306" s="96" t="str">
        <f t="shared" si="34"/>
        <v xml:space="preserve">  Rate</v>
      </c>
    </row>
    <row r="307" spans="2:25" ht="14.45" customHeight="1" x14ac:dyDescent="0.25">
      <c r="B307" s="71">
        <v>296</v>
      </c>
      <c r="C307" s="156"/>
      <c r="D307" s="72"/>
      <c r="E307" s="72"/>
      <c r="F307" s="156"/>
      <c r="G307" s="80"/>
      <c r="H307" s="73"/>
      <c r="I307" s="74" t="str">
        <f>IFERROR(VLOOKUP(H307,Lists!B:C,2,FALSE),"")</f>
        <v/>
      </c>
      <c r="J307" s="72"/>
      <c r="K307" s="73"/>
      <c r="L307" s="72"/>
      <c r="M307" s="94" t="str">
        <f>IFERROR(INDEX(Sheet1!$B$2:$B$110,MATCH('Claims Summary'!V307,Sheet1!$A$2:$A$110,0)),"")</f>
        <v/>
      </c>
      <c r="N307" s="74" t="str">
        <f>IFERROR(VLOOKUP(X307,'LTSS Rates'!A:B,2,FALSE),"")</f>
        <v/>
      </c>
      <c r="O307" s="72"/>
      <c r="P307" s="137">
        <f>IFERROR(INDEX('LTSS Rates'!$A$3:$J$126,MATCH(X307,'LTSS Rates'!$A$3:$A$126,0),MATCH(Y307,'LTSS Rates'!$A$3:$J$3,0)),0)</f>
        <v>0</v>
      </c>
      <c r="Q307" s="75">
        <f t="shared" si="30"/>
        <v>0</v>
      </c>
      <c r="R307" s="111"/>
      <c r="S307" s="117">
        <f t="shared" si="31"/>
        <v>0</v>
      </c>
      <c r="V307" s="60" t="str">
        <f t="shared" si="32"/>
        <v/>
      </c>
      <c r="X307" s="58" t="str">
        <f t="shared" si="33"/>
        <v/>
      </c>
      <c r="Y307" s="96" t="str">
        <f t="shared" si="34"/>
        <v xml:space="preserve">  Rate</v>
      </c>
    </row>
    <row r="308" spans="2:25" ht="14.45" customHeight="1" x14ac:dyDescent="0.25">
      <c r="B308" s="76">
        <v>297</v>
      </c>
      <c r="C308" s="156"/>
      <c r="D308" s="72"/>
      <c r="E308" s="72"/>
      <c r="F308" s="156"/>
      <c r="G308" s="80"/>
      <c r="H308" s="73"/>
      <c r="I308" s="74" t="str">
        <f>IFERROR(VLOOKUP(H308,Lists!B:C,2,FALSE),"")</f>
        <v/>
      </c>
      <c r="J308" s="72"/>
      <c r="K308" s="73"/>
      <c r="L308" s="72"/>
      <c r="M308" s="94" t="str">
        <f>IFERROR(INDEX(Sheet1!$B$2:$B$110,MATCH('Claims Summary'!V308,Sheet1!$A$2:$A$110,0)),"")</f>
        <v/>
      </c>
      <c r="N308" s="74" t="str">
        <f>IFERROR(VLOOKUP(X308,'LTSS Rates'!A:B,2,FALSE),"")</f>
        <v/>
      </c>
      <c r="O308" s="72"/>
      <c r="P308" s="137">
        <f>IFERROR(INDEX('LTSS Rates'!$A$3:$J$126,MATCH(X308,'LTSS Rates'!$A$3:$A$126,0),MATCH(Y308,'LTSS Rates'!$A$3:$J$3,0)),0)</f>
        <v>0</v>
      </c>
      <c r="Q308" s="75">
        <f t="shared" si="30"/>
        <v>0</v>
      </c>
      <c r="R308" s="111"/>
      <c r="S308" s="117">
        <f t="shared" si="31"/>
        <v>0</v>
      </c>
      <c r="V308" s="60" t="str">
        <f t="shared" si="32"/>
        <v/>
      </c>
      <c r="X308" s="58" t="str">
        <f t="shared" si="33"/>
        <v/>
      </c>
      <c r="Y308" s="96" t="str">
        <f t="shared" si="34"/>
        <v xml:space="preserve">  Rate</v>
      </c>
    </row>
    <row r="309" spans="2:25" ht="14.45" customHeight="1" x14ac:dyDescent="0.25">
      <c r="B309" s="76">
        <v>298</v>
      </c>
      <c r="C309" s="156"/>
      <c r="D309" s="72"/>
      <c r="E309" s="72"/>
      <c r="F309" s="156"/>
      <c r="G309" s="80"/>
      <c r="H309" s="73"/>
      <c r="I309" s="74" t="str">
        <f>IFERROR(VLOOKUP(H309,Lists!B:C,2,FALSE),"")</f>
        <v/>
      </c>
      <c r="J309" s="72"/>
      <c r="K309" s="73"/>
      <c r="L309" s="72"/>
      <c r="M309" s="94" t="str">
        <f>IFERROR(INDEX(Sheet1!$B$2:$B$110,MATCH('Claims Summary'!V309,Sheet1!$A$2:$A$110,0)),"")</f>
        <v/>
      </c>
      <c r="N309" s="74" t="str">
        <f>IFERROR(VLOOKUP(X309,'LTSS Rates'!A:B,2,FALSE),"")</f>
        <v/>
      </c>
      <c r="O309" s="72"/>
      <c r="P309" s="137">
        <f>IFERROR(INDEX('LTSS Rates'!$A$3:$J$126,MATCH(X309,'LTSS Rates'!$A$3:$A$126,0),MATCH(Y309,'LTSS Rates'!$A$3:$J$3,0)),0)</f>
        <v>0</v>
      </c>
      <c r="Q309" s="75">
        <f t="shared" si="30"/>
        <v>0</v>
      </c>
      <c r="R309" s="111"/>
      <c r="S309" s="117">
        <f t="shared" si="31"/>
        <v>0</v>
      </c>
      <c r="V309" s="60" t="str">
        <f t="shared" si="32"/>
        <v/>
      </c>
      <c r="X309" s="58" t="str">
        <f t="shared" si="33"/>
        <v/>
      </c>
      <c r="Y309" s="96" t="str">
        <f t="shared" si="34"/>
        <v xml:space="preserve">  Rate</v>
      </c>
    </row>
    <row r="310" spans="2:25" ht="14.45" customHeight="1" x14ac:dyDescent="0.25">
      <c r="B310" s="76">
        <v>299</v>
      </c>
      <c r="C310" s="156"/>
      <c r="D310" s="72"/>
      <c r="E310" s="72"/>
      <c r="F310" s="156"/>
      <c r="G310" s="80"/>
      <c r="H310" s="73"/>
      <c r="I310" s="74" t="str">
        <f>IFERROR(VLOOKUP(H310,Lists!B:C,2,FALSE),"")</f>
        <v/>
      </c>
      <c r="J310" s="72"/>
      <c r="K310" s="73"/>
      <c r="L310" s="72"/>
      <c r="M310" s="94" t="str">
        <f>IFERROR(INDEX(Sheet1!$B$2:$B$110,MATCH('Claims Summary'!V310,Sheet1!$A$2:$A$110,0)),"")</f>
        <v/>
      </c>
      <c r="N310" s="74" t="str">
        <f>IFERROR(VLOOKUP(X310,'LTSS Rates'!A:B,2,FALSE),"")</f>
        <v/>
      </c>
      <c r="O310" s="72"/>
      <c r="P310" s="137">
        <f>IFERROR(INDEX('LTSS Rates'!$A$3:$J$126,MATCH(X310,'LTSS Rates'!$A$3:$A$126,0),MATCH(Y310,'LTSS Rates'!$A$3:$J$3,0)),0)</f>
        <v>0</v>
      </c>
      <c r="Q310" s="75">
        <f t="shared" si="30"/>
        <v>0</v>
      </c>
      <c r="R310" s="111"/>
      <c r="S310" s="117">
        <f t="shared" si="31"/>
        <v>0</v>
      </c>
      <c r="V310" s="60" t="str">
        <f t="shared" si="32"/>
        <v/>
      </c>
      <c r="X310" s="58" t="str">
        <f t="shared" si="33"/>
        <v/>
      </c>
      <c r="Y310" s="96" t="str">
        <f t="shared" si="34"/>
        <v xml:space="preserve">  Rate</v>
      </c>
    </row>
    <row r="311" spans="2:25" ht="14.45" customHeight="1" x14ac:dyDescent="0.25">
      <c r="B311" s="71">
        <v>300</v>
      </c>
      <c r="C311" s="156"/>
      <c r="D311" s="72"/>
      <c r="E311" s="72"/>
      <c r="F311" s="156"/>
      <c r="G311" s="80"/>
      <c r="H311" s="73"/>
      <c r="I311" s="74" t="str">
        <f>IFERROR(VLOOKUP(H311,Lists!B:C,2,FALSE),"")</f>
        <v/>
      </c>
      <c r="J311" s="72"/>
      <c r="K311" s="73"/>
      <c r="L311" s="72"/>
      <c r="M311" s="94" t="str">
        <f>IFERROR(INDEX(Sheet1!$B$2:$B$110,MATCH('Claims Summary'!V311,Sheet1!$A$2:$A$110,0)),"")</f>
        <v/>
      </c>
      <c r="N311" s="74" t="str">
        <f>IFERROR(VLOOKUP(X311,'LTSS Rates'!A:B,2,FALSE),"")</f>
        <v/>
      </c>
      <c r="O311" s="72"/>
      <c r="P311" s="137">
        <f>IFERROR(INDEX('LTSS Rates'!$A$3:$J$126,MATCH(X311,'LTSS Rates'!$A$3:$A$126,0),MATCH(Y311,'LTSS Rates'!$A$3:$J$3,0)),0)</f>
        <v>0</v>
      </c>
      <c r="Q311" s="75">
        <f t="shared" si="30"/>
        <v>0</v>
      </c>
      <c r="R311" s="111"/>
      <c r="S311" s="117">
        <f t="shared" si="31"/>
        <v>0</v>
      </c>
      <c r="V311" s="60" t="str">
        <f t="shared" si="32"/>
        <v/>
      </c>
      <c r="X311" s="58" t="str">
        <f t="shared" si="33"/>
        <v/>
      </c>
      <c r="Y311" s="96" t="str">
        <f t="shared" si="34"/>
        <v xml:space="preserve">  Rate</v>
      </c>
    </row>
  </sheetData>
  <sheetProtection algorithmName="SHA-512" hashValue="okzhSAsU1FUjhFETo0fQsXMSWTMDHnB5RNf1WQb9vWAFEYPOl5fyW93j7d+7wokt+2Pe7xGXCJ3VzF3uusysgg==" saltValue="ByPn5nZDdwW5epjVhL+Y2A==" spinCount="100000" sheet="1" objects="1" scenarios="1" selectLockedCells="1"/>
  <mergeCells count="2">
    <mergeCell ref="D4:F4"/>
    <mergeCell ref="H10:I10"/>
  </mergeCells>
  <phoneticPr fontId="4" type="noConversion"/>
  <dataValidations count="4">
    <dataValidation type="textLength" operator="equal" allowBlank="1" showInputMessage="1" showErrorMessage="1" errorTitle="Input error" error="Provider number must be 9 digits." sqref="C1 C4:C5 C7 C9:C1048576" xr:uid="{00000000-0002-0000-0100-000000000000}">
      <formula1>9</formula1>
    </dataValidation>
    <dataValidation type="textLength" operator="equal" allowBlank="1" showInputMessage="1" showErrorMessage="1" errorTitle="Input error" error="MA# must be 11 digits." sqref="F1:F1048576" xr:uid="{00000000-0002-0000-0100-000001000000}">
      <formula1>11</formula1>
    </dataValidation>
    <dataValidation type="date" allowBlank="1" showInputMessage="1" showErrorMessage="1" errorTitle="Date error" error="Date must be after 1/19/21" sqref="G1:G3 G11 G5:G9 G312:G1048576" xr:uid="{00000000-0002-0000-0100-000002000000}">
      <formula1>44215</formula1>
      <formula2>2958465</formula2>
    </dataValidation>
    <dataValidation type="date" operator="greaterThanOrEqual" allowBlank="1" showInputMessage="1" showErrorMessage="1" errorTitle="Date error" error="Date must be on or after 3/01/21" sqref="G10 G12:G311" xr:uid="{E8FED689-8A05-4319-B9A2-5964B82281E7}">
      <formula1>44652</formula1>
    </dataValidation>
  </dataValidations>
  <pageMargins left="0.7" right="0.7" top="0.75" bottom="0.75" header="0.3" footer="0.3"/>
  <pageSetup scale="48" orientation="portrait" r:id="rId1"/>
  <colBreaks count="1" manualBreakCount="1">
    <brk id="18" max="1048575" man="1"/>
  </col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4000000}">
          <x14:formula1>
            <xm:f>Lists!$E$3:$E$6</xm:f>
          </x14:formula1>
          <xm:sqref>J10 J12:J311</xm:sqref>
        </x14:dataValidation>
        <x14:dataValidation type="list" allowBlank="1" showInputMessage="1" showErrorMessage="1" xr:uid="{00000000-0002-0000-0100-000006000000}">
          <x14:formula1>
            <xm:f>Lists!$B$3:$B$26</xm:f>
          </x14:formula1>
          <xm:sqref>H12:H311</xm:sqref>
        </x14:dataValidation>
        <x14:dataValidation type="list" allowBlank="1" showInputMessage="1" showErrorMessage="1" xr:uid="{00000000-0002-0000-0100-000003000000}">
          <x14:formula1>
            <xm:f>Lists!$K$3:$K$4</xm:f>
          </x14:formula1>
          <xm:sqref>L12:L311</xm:sqref>
        </x14:dataValidation>
        <x14:dataValidation type="list" allowBlank="1" showInputMessage="1" showErrorMessage="1" xr:uid="{00000000-0002-0000-0100-000005000000}">
          <x14:formula1>
            <xm:f>Lists!$I$3:$I$52</xm:f>
          </x14:formula1>
          <xm:sqref>K12:K311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
  <sheetViews>
    <sheetView workbookViewId="0">
      <selection activeCell="C17" sqref="C17:C18"/>
    </sheetView>
  </sheetViews>
  <sheetFormatPr defaultRowHeight="14.45" customHeight="1" x14ac:dyDescent="0.25"/>
  <cols>
    <col min="1" max="1" width="74.140625" bestFit="1" customWidth="1"/>
    <col min="2" max="2" width="12.28515625" customWidth="1"/>
    <col min="3" max="4" width="11.5703125" customWidth="1"/>
  </cols>
  <sheetData>
    <row r="1" spans="1:4" ht="15" x14ac:dyDescent="0.25">
      <c r="A1" s="19"/>
      <c r="B1" s="197" t="s">
        <v>208</v>
      </c>
      <c r="C1" s="197"/>
      <c r="D1" s="197"/>
    </row>
    <row r="2" spans="1:4" ht="30" x14ac:dyDescent="0.25">
      <c r="A2" s="20" t="s">
        <v>209</v>
      </c>
      <c r="B2" s="20" t="s">
        <v>245</v>
      </c>
      <c r="C2" s="20" t="s">
        <v>246</v>
      </c>
      <c r="D2" s="20" t="s">
        <v>247</v>
      </c>
    </row>
    <row r="3" spans="1:4" ht="15" x14ac:dyDescent="0.25">
      <c r="A3" s="21" t="s">
        <v>211</v>
      </c>
      <c r="B3" s="23" t="s">
        <v>235</v>
      </c>
      <c r="C3" s="23" t="s">
        <v>236</v>
      </c>
      <c r="D3" s="23" t="s">
        <v>210</v>
      </c>
    </row>
    <row r="4" spans="1:4" ht="15" x14ac:dyDescent="0.25">
      <c r="A4" s="21" t="s">
        <v>212</v>
      </c>
      <c r="B4" s="23" t="s">
        <v>235</v>
      </c>
      <c r="C4" s="23" t="s">
        <v>236</v>
      </c>
      <c r="D4" s="23" t="s">
        <v>210</v>
      </c>
    </row>
    <row r="5" spans="1:4" ht="15" x14ac:dyDescent="0.25">
      <c r="A5" s="21" t="s">
        <v>213</v>
      </c>
      <c r="B5" s="23" t="s">
        <v>235</v>
      </c>
      <c r="C5" s="23" t="s">
        <v>236</v>
      </c>
      <c r="D5" s="23" t="s">
        <v>210</v>
      </c>
    </row>
    <row r="6" spans="1:4" ht="15" x14ac:dyDescent="0.25">
      <c r="A6" s="21" t="s">
        <v>214</v>
      </c>
      <c r="B6" s="23" t="s">
        <v>237</v>
      </c>
      <c r="C6" s="23" t="s">
        <v>238</v>
      </c>
      <c r="D6" s="23" t="s">
        <v>210</v>
      </c>
    </row>
    <row r="7" spans="1:4" ht="15" x14ac:dyDescent="0.25">
      <c r="A7" s="21" t="s">
        <v>215</v>
      </c>
      <c r="B7" s="23" t="s">
        <v>237</v>
      </c>
      <c r="C7" s="23" t="s">
        <v>238</v>
      </c>
      <c r="D7" s="23" t="s">
        <v>210</v>
      </c>
    </row>
    <row r="8" spans="1:4" ht="15" x14ac:dyDescent="0.25">
      <c r="A8" s="21" t="s">
        <v>216</v>
      </c>
      <c r="B8" s="23" t="s">
        <v>237</v>
      </c>
      <c r="C8" s="23" t="s">
        <v>238</v>
      </c>
      <c r="D8" s="23" t="s">
        <v>210</v>
      </c>
    </row>
    <row r="9" spans="1:4" ht="15" x14ac:dyDescent="0.25">
      <c r="A9" s="21" t="s">
        <v>218</v>
      </c>
      <c r="B9" s="23" t="s">
        <v>237</v>
      </c>
      <c r="C9" s="23" t="s">
        <v>238</v>
      </c>
      <c r="D9" s="23" t="s">
        <v>210</v>
      </c>
    </row>
    <row r="10" spans="1:4" ht="15" x14ac:dyDescent="0.25">
      <c r="A10" s="21" t="s">
        <v>219</v>
      </c>
      <c r="B10" s="23" t="s">
        <v>237</v>
      </c>
      <c r="C10" s="23" t="s">
        <v>238</v>
      </c>
      <c r="D10" s="23" t="s">
        <v>210</v>
      </c>
    </row>
    <row r="11" spans="1:4" ht="15" x14ac:dyDescent="0.25">
      <c r="A11" s="21" t="s">
        <v>220</v>
      </c>
      <c r="B11" s="23" t="s">
        <v>237</v>
      </c>
      <c r="C11" s="23" t="s">
        <v>238</v>
      </c>
      <c r="D11" s="23" t="s">
        <v>210</v>
      </c>
    </row>
    <row r="12" spans="1:4" ht="15" x14ac:dyDescent="0.25">
      <c r="A12" s="21" t="s">
        <v>221</v>
      </c>
      <c r="B12" s="23" t="s">
        <v>237</v>
      </c>
      <c r="C12" s="23" t="s">
        <v>238</v>
      </c>
      <c r="D12" s="23" t="s">
        <v>210</v>
      </c>
    </row>
    <row r="13" spans="1:4" ht="15" x14ac:dyDescent="0.25">
      <c r="A13" s="21" t="s">
        <v>222</v>
      </c>
      <c r="B13" s="23" t="s">
        <v>235</v>
      </c>
      <c r="C13" s="23" t="s">
        <v>236</v>
      </c>
      <c r="D13" s="24" t="s">
        <v>210</v>
      </c>
    </row>
    <row r="14" spans="1:4" ht="15" x14ac:dyDescent="0.25">
      <c r="A14" s="21" t="s">
        <v>223</v>
      </c>
      <c r="B14" s="23" t="s">
        <v>235</v>
      </c>
      <c r="C14" s="23" t="s">
        <v>236</v>
      </c>
      <c r="D14" s="24" t="s">
        <v>210</v>
      </c>
    </row>
    <row r="15" spans="1:4" ht="15" x14ac:dyDescent="0.25">
      <c r="A15" s="21" t="s">
        <v>186</v>
      </c>
      <c r="B15" s="23" t="s">
        <v>235</v>
      </c>
      <c r="C15" s="23" t="s">
        <v>236</v>
      </c>
      <c r="D15" s="24" t="s">
        <v>210</v>
      </c>
    </row>
    <row r="16" spans="1:4" ht="15" x14ac:dyDescent="0.25">
      <c r="A16" s="21" t="s">
        <v>187</v>
      </c>
      <c r="B16" s="23" t="s">
        <v>235</v>
      </c>
      <c r="C16" s="23" t="s">
        <v>236</v>
      </c>
      <c r="D16" s="24" t="s">
        <v>210</v>
      </c>
    </row>
    <row r="17" spans="1:9" ht="15" x14ac:dyDescent="0.25">
      <c r="A17" s="21" t="s">
        <v>188</v>
      </c>
      <c r="B17" s="23" t="s">
        <v>235</v>
      </c>
      <c r="C17" s="23" t="s">
        <v>236</v>
      </c>
      <c r="D17" s="24" t="s">
        <v>210</v>
      </c>
    </row>
    <row r="18" spans="1:9" ht="15" x14ac:dyDescent="0.25">
      <c r="A18" s="21" t="s">
        <v>224</v>
      </c>
      <c r="B18" s="23" t="s">
        <v>235</v>
      </c>
      <c r="C18" s="23" t="s">
        <v>236</v>
      </c>
      <c r="D18" s="24" t="s">
        <v>210</v>
      </c>
    </row>
    <row r="19" spans="1:9" ht="15" x14ac:dyDescent="0.25">
      <c r="A19" s="21" t="s">
        <v>225</v>
      </c>
      <c r="B19" s="23" t="s">
        <v>235</v>
      </c>
      <c r="C19" s="23" t="s">
        <v>236</v>
      </c>
      <c r="D19" s="24" t="s">
        <v>210</v>
      </c>
    </row>
    <row r="20" spans="1:9" ht="15" x14ac:dyDescent="0.25">
      <c r="A20" s="21" t="s">
        <v>226</v>
      </c>
      <c r="B20" s="22" t="s">
        <v>232</v>
      </c>
      <c r="C20" s="22" t="s">
        <v>233</v>
      </c>
      <c r="D20" s="22" t="s">
        <v>234</v>
      </c>
    </row>
    <row r="21" spans="1:9" ht="15" x14ac:dyDescent="0.25">
      <c r="A21" s="25" t="s">
        <v>295</v>
      </c>
      <c r="B21" s="22" t="s">
        <v>232</v>
      </c>
      <c r="C21" s="22" t="s">
        <v>233</v>
      </c>
      <c r="D21" s="22" t="s">
        <v>234</v>
      </c>
    </row>
    <row r="22" spans="1:9" ht="15" x14ac:dyDescent="0.25">
      <c r="A22" s="21" t="s">
        <v>189</v>
      </c>
      <c r="B22" s="23" t="s">
        <v>239</v>
      </c>
      <c r="C22" s="23" t="s">
        <v>240</v>
      </c>
      <c r="D22" s="23" t="s">
        <v>241</v>
      </c>
    </row>
    <row r="23" spans="1:9" ht="15" x14ac:dyDescent="0.25">
      <c r="A23" s="21" t="s">
        <v>227</v>
      </c>
      <c r="B23" s="23" t="s">
        <v>239</v>
      </c>
      <c r="C23" s="23" t="s">
        <v>240</v>
      </c>
      <c r="D23" s="23" t="s">
        <v>241</v>
      </c>
    </row>
    <row r="24" spans="1:9" ht="15" x14ac:dyDescent="0.25">
      <c r="A24" s="21" t="s">
        <v>228</v>
      </c>
      <c r="B24" s="23" t="s">
        <v>242</v>
      </c>
      <c r="C24" s="24" t="s">
        <v>243</v>
      </c>
      <c r="D24" s="24" t="s">
        <v>244</v>
      </c>
    </row>
    <row r="25" spans="1:9" ht="15" x14ac:dyDescent="0.25">
      <c r="A25" s="21" t="s">
        <v>229</v>
      </c>
      <c r="B25" s="23" t="s">
        <v>242</v>
      </c>
      <c r="C25" s="24" t="s">
        <v>243</v>
      </c>
      <c r="D25" s="24" t="s">
        <v>244</v>
      </c>
      <c r="I25" t="s">
        <v>207</v>
      </c>
    </row>
    <row r="26" spans="1:9" ht="15" x14ac:dyDescent="0.25">
      <c r="A26" s="21" t="s">
        <v>230</v>
      </c>
      <c r="B26" s="23" t="s">
        <v>242</v>
      </c>
      <c r="C26" s="24" t="s">
        <v>243</v>
      </c>
      <c r="D26" s="24" t="s">
        <v>244</v>
      </c>
    </row>
  </sheetData>
  <mergeCells count="1">
    <mergeCell ref="B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D77"/>
  <sheetViews>
    <sheetView workbookViewId="0">
      <selection activeCell="C17" sqref="C17:C18"/>
    </sheetView>
  </sheetViews>
  <sheetFormatPr defaultRowHeight="14.45" customHeight="1" x14ac:dyDescent="0.25"/>
  <cols>
    <col min="2" max="2" width="48.42578125" bestFit="1" customWidth="1"/>
    <col min="3" max="3" width="48.42578125" customWidth="1"/>
  </cols>
  <sheetData>
    <row r="1" spans="2:4" ht="14.45" customHeight="1" x14ac:dyDescent="0.25">
      <c r="C1" s="19"/>
    </row>
    <row r="2" spans="2:4" ht="14.45" customHeight="1" x14ac:dyDescent="0.25">
      <c r="B2" s="27" t="s">
        <v>209</v>
      </c>
      <c r="C2" s="27" t="s">
        <v>298</v>
      </c>
      <c r="D2" s="28" t="s">
        <v>296</v>
      </c>
    </row>
    <row r="3" spans="2:4" ht="14.45" customHeight="1" x14ac:dyDescent="0.25">
      <c r="B3" s="21" t="s">
        <v>211</v>
      </c>
      <c r="C3" s="21" t="s">
        <v>299</v>
      </c>
      <c r="D3" s="23" t="s">
        <v>235</v>
      </c>
    </row>
    <row r="4" spans="2:4" ht="14.45" customHeight="1" x14ac:dyDescent="0.25">
      <c r="B4" s="21" t="s">
        <v>212</v>
      </c>
      <c r="C4" s="21" t="s">
        <v>300</v>
      </c>
      <c r="D4" s="23" t="s">
        <v>235</v>
      </c>
    </row>
    <row r="5" spans="2:4" ht="14.45" customHeight="1" x14ac:dyDescent="0.25">
      <c r="B5" s="21" t="s">
        <v>213</v>
      </c>
      <c r="C5" s="21" t="s">
        <v>301</v>
      </c>
      <c r="D5" s="23" t="s">
        <v>235</v>
      </c>
    </row>
    <row r="6" spans="2:4" ht="14.45" customHeight="1" x14ac:dyDescent="0.25">
      <c r="B6" s="21" t="s">
        <v>214</v>
      </c>
      <c r="C6" s="21" t="s">
        <v>302</v>
      </c>
      <c r="D6" s="23" t="s">
        <v>237</v>
      </c>
    </row>
    <row r="7" spans="2:4" ht="14.45" customHeight="1" x14ac:dyDescent="0.25">
      <c r="B7" s="21" t="s">
        <v>215</v>
      </c>
      <c r="C7" s="21" t="s">
        <v>303</v>
      </c>
      <c r="D7" s="23" t="s">
        <v>237</v>
      </c>
    </row>
    <row r="8" spans="2:4" ht="14.45" customHeight="1" x14ac:dyDescent="0.25">
      <c r="B8" s="21" t="s">
        <v>216</v>
      </c>
      <c r="C8" s="21" t="s">
        <v>304</v>
      </c>
      <c r="D8" s="23" t="s">
        <v>237</v>
      </c>
    </row>
    <row r="9" spans="2:4" ht="14.45" customHeight="1" x14ac:dyDescent="0.25">
      <c r="B9" s="26" t="s">
        <v>217</v>
      </c>
      <c r="C9" s="21" t="s">
        <v>305</v>
      </c>
      <c r="D9" s="23" t="s">
        <v>237</v>
      </c>
    </row>
    <row r="10" spans="2:4" ht="14.45" customHeight="1" x14ac:dyDescent="0.25">
      <c r="B10" s="26" t="s">
        <v>218</v>
      </c>
      <c r="C10" s="21" t="s">
        <v>306</v>
      </c>
      <c r="D10" s="23" t="s">
        <v>237</v>
      </c>
    </row>
    <row r="11" spans="2:4" ht="14.45" customHeight="1" x14ac:dyDescent="0.25">
      <c r="B11" s="26" t="s">
        <v>219</v>
      </c>
      <c r="C11" s="21" t="s">
        <v>307</v>
      </c>
      <c r="D11" s="23" t="s">
        <v>237</v>
      </c>
    </row>
    <row r="12" spans="2:4" ht="14.45" customHeight="1" x14ac:dyDescent="0.25">
      <c r="B12" s="26" t="s">
        <v>220</v>
      </c>
      <c r="C12" s="21" t="s">
        <v>308</v>
      </c>
      <c r="D12" s="23" t="s">
        <v>237</v>
      </c>
    </row>
    <row r="13" spans="2:4" ht="14.45" customHeight="1" x14ac:dyDescent="0.25">
      <c r="B13" s="26" t="s">
        <v>221</v>
      </c>
      <c r="C13" s="21" t="s">
        <v>309</v>
      </c>
      <c r="D13" s="23" t="s">
        <v>237</v>
      </c>
    </row>
    <row r="14" spans="2:4" ht="14.45" customHeight="1" x14ac:dyDescent="0.25">
      <c r="B14" s="26" t="s">
        <v>222</v>
      </c>
      <c r="C14" s="21" t="s">
        <v>310</v>
      </c>
      <c r="D14" s="23" t="s">
        <v>235</v>
      </c>
    </row>
    <row r="15" spans="2:4" ht="14.45" customHeight="1" x14ac:dyDescent="0.25">
      <c r="B15" s="26" t="s">
        <v>223</v>
      </c>
      <c r="C15" s="21" t="s">
        <v>311</v>
      </c>
      <c r="D15" s="23" t="s">
        <v>235</v>
      </c>
    </row>
    <row r="16" spans="2:4" ht="14.45" customHeight="1" x14ac:dyDescent="0.25">
      <c r="B16" s="26" t="s">
        <v>186</v>
      </c>
      <c r="C16" s="21" t="s">
        <v>312</v>
      </c>
      <c r="D16" s="23" t="s">
        <v>235</v>
      </c>
    </row>
    <row r="17" spans="2:4" ht="14.45" customHeight="1" x14ac:dyDescent="0.25">
      <c r="B17" s="26" t="s">
        <v>187</v>
      </c>
      <c r="C17" s="21" t="s">
        <v>313</v>
      </c>
      <c r="D17" s="23" t="s">
        <v>235</v>
      </c>
    </row>
    <row r="18" spans="2:4" ht="14.45" customHeight="1" x14ac:dyDescent="0.25">
      <c r="B18" s="26" t="s">
        <v>188</v>
      </c>
      <c r="C18" s="21" t="s">
        <v>314</v>
      </c>
      <c r="D18" s="23" t="s">
        <v>235</v>
      </c>
    </row>
    <row r="19" spans="2:4" ht="14.45" customHeight="1" x14ac:dyDescent="0.25">
      <c r="B19" s="26" t="s">
        <v>224</v>
      </c>
      <c r="C19" s="21" t="s">
        <v>315</v>
      </c>
      <c r="D19" s="23" t="s">
        <v>235</v>
      </c>
    </row>
    <row r="20" spans="2:4" ht="14.45" customHeight="1" x14ac:dyDescent="0.25">
      <c r="B20" s="26" t="s">
        <v>225</v>
      </c>
      <c r="C20" s="21" t="s">
        <v>316</v>
      </c>
      <c r="D20" s="23" t="s">
        <v>235</v>
      </c>
    </row>
    <row r="21" spans="2:4" ht="14.45" customHeight="1" x14ac:dyDescent="0.25">
      <c r="B21" s="26" t="s">
        <v>226</v>
      </c>
      <c r="C21" s="21" t="s">
        <v>317</v>
      </c>
      <c r="D21" s="22" t="s">
        <v>232</v>
      </c>
    </row>
    <row r="22" spans="2:4" ht="15" x14ac:dyDescent="0.25">
      <c r="B22" s="26" t="s">
        <v>295</v>
      </c>
      <c r="C22" s="21" t="s">
        <v>318</v>
      </c>
      <c r="D22" s="22" t="s">
        <v>232</v>
      </c>
    </row>
    <row r="23" spans="2:4" ht="15" x14ac:dyDescent="0.25">
      <c r="B23" s="26" t="s">
        <v>189</v>
      </c>
      <c r="C23" s="21" t="s">
        <v>319</v>
      </c>
      <c r="D23" s="23" t="s">
        <v>239</v>
      </c>
    </row>
    <row r="24" spans="2:4" ht="15" x14ac:dyDescent="0.25">
      <c r="B24" s="26" t="s">
        <v>227</v>
      </c>
      <c r="C24" s="21" t="s">
        <v>320</v>
      </c>
      <c r="D24" s="23" t="s">
        <v>239</v>
      </c>
    </row>
    <row r="25" spans="2:4" ht="15" x14ac:dyDescent="0.25">
      <c r="B25" s="26" t="s">
        <v>228</v>
      </c>
      <c r="C25" s="21" t="s">
        <v>321</v>
      </c>
      <c r="D25" s="23" t="s">
        <v>242</v>
      </c>
    </row>
    <row r="26" spans="2:4" ht="15" x14ac:dyDescent="0.25">
      <c r="B26" s="26" t="s">
        <v>229</v>
      </c>
      <c r="C26" s="21" t="s">
        <v>322</v>
      </c>
      <c r="D26" s="23" t="s">
        <v>242</v>
      </c>
    </row>
    <row r="27" spans="2:4" ht="15" x14ac:dyDescent="0.25">
      <c r="B27" s="26" t="s">
        <v>230</v>
      </c>
      <c r="C27" s="21" t="s">
        <v>323</v>
      </c>
      <c r="D27" s="23" t="s">
        <v>242</v>
      </c>
    </row>
    <row r="28" spans="2:4" ht="15" x14ac:dyDescent="0.25">
      <c r="B28" s="21" t="s">
        <v>211</v>
      </c>
      <c r="C28" s="21" t="s">
        <v>324</v>
      </c>
      <c r="D28" s="23" t="s">
        <v>236</v>
      </c>
    </row>
    <row r="29" spans="2:4" ht="15" x14ac:dyDescent="0.25">
      <c r="B29" s="21" t="s">
        <v>212</v>
      </c>
      <c r="C29" s="21" t="s">
        <v>325</v>
      </c>
      <c r="D29" s="23" t="s">
        <v>236</v>
      </c>
    </row>
    <row r="30" spans="2:4" ht="15" x14ac:dyDescent="0.25">
      <c r="B30" s="21" t="s">
        <v>213</v>
      </c>
      <c r="C30" s="21" t="s">
        <v>326</v>
      </c>
      <c r="D30" s="23" t="s">
        <v>236</v>
      </c>
    </row>
    <row r="31" spans="2:4" ht="15" x14ac:dyDescent="0.25">
      <c r="B31" s="21" t="s">
        <v>214</v>
      </c>
      <c r="C31" s="21" t="s">
        <v>327</v>
      </c>
      <c r="D31" s="23" t="s">
        <v>238</v>
      </c>
    </row>
    <row r="32" spans="2:4" ht="15" x14ac:dyDescent="0.25">
      <c r="B32" s="21" t="s">
        <v>215</v>
      </c>
      <c r="C32" s="21" t="s">
        <v>328</v>
      </c>
      <c r="D32" s="23" t="s">
        <v>238</v>
      </c>
    </row>
    <row r="33" spans="2:4" ht="15" x14ac:dyDescent="0.25">
      <c r="B33" s="21" t="s">
        <v>216</v>
      </c>
      <c r="C33" s="21" t="s">
        <v>329</v>
      </c>
      <c r="D33" s="23" t="s">
        <v>238</v>
      </c>
    </row>
    <row r="34" spans="2:4" ht="15" x14ac:dyDescent="0.25">
      <c r="B34" s="26" t="s">
        <v>217</v>
      </c>
      <c r="C34" s="21" t="s">
        <v>330</v>
      </c>
      <c r="D34" s="23" t="s">
        <v>238</v>
      </c>
    </row>
    <row r="35" spans="2:4" ht="15" x14ac:dyDescent="0.25">
      <c r="B35" s="26" t="s">
        <v>218</v>
      </c>
      <c r="C35" s="21" t="s">
        <v>331</v>
      </c>
      <c r="D35" s="23" t="s">
        <v>238</v>
      </c>
    </row>
    <row r="36" spans="2:4" ht="15" x14ac:dyDescent="0.25">
      <c r="B36" s="21" t="s">
        <v>219</v>
      </c>
      <c r="C36" s="21" t="s">
        <v>332</v>
      </c>
      <c r="D36" s="23" t="s">
        <v>238</v>
      </c>
    </row>
    <row r="37" spans="2:4" ht="15" x14ac:dyDescent="0.25">
      <c r="B37" s="21" t="s">
        <v>220</v>
      </c>
      <c r="C37" s="21" t="s">
        <v>333</v>
      </c>
      <c r="D37" s="23" t="s">
        <v>238</v>
      </c>
    </row>
    <row r="38" spans="2:4" ht="15" x14ac:dyDescent="0.25">
      <c r="B38" s="21" t="s">
        <v>221</v>
      </c>
      <c r="C38" s="21" t="s">
        <v>334</v>
      </c>
      <c r="D38" s="23" t="s">
        <v>238</v>
      </c>
    </row>
    <row r="39" spans="2:4" ht="15" x14ac:dyDescent="0.25">
      <c r="B39" s="21" t="s">
        <v>222</v>
      </c>
      <c r="C39" s="21" t="s">
        <v>335</v>
      </c>
      <c r="D39" s="23" t="s">
        <v>236</v>
      </c>
    </row>
    <row r="40" spans="2:4" ht="15" x14ac:dyDescent="0.25">
      <c r="B40" s="21" t="s">
        <v>223</v>
      </c>
      <c r="C40" s="21" t="s">
        <v>336</v>
      </c>
      <c r="D40" s="23" t="s">
        <v>236</v>
      </c>
    </row>
    <row r="41" spans="2:4" ht="15" x14ac:dyDescent="0.25">
      <c r="B41" s="21" t="s">
        <v>186</v>
      </c>
      <c r="C41" s="21" t="s">
        <v>337</v>
      </c>
      <c r="D41" s="23" t="s">
        <v>236</v>
      </c>
    </row>
    <row r="42" spans="2:4" ht="15" x14ac:dyDescent="0.25">
      <c r="B42" s="21" t="s">
        <v>187</v>
      </c>
      <c r="C42" s="21" t="s">
        <v>338</v>
      </c>
      <c r="D42" s="23" t="s">
        <v>236</v>
      </c>
    </row>
    <row r="43" spans="2:4" ht="15" x14ac:dyDescent="0.25">
      <c r="B43" s="21" t="s">
        <v>188</v>
      </c>
      <c r="C43" s="21" t="s">
        <v>339</v>
      </c>
      <c r="D43" s="23" t="s">
        <v>236</v>
      </c>
    </row>
    <row r="44" spans="2:4" ht="15" x14ac:dyDescent="0.25">
      <c r="B44" s="21" t="s">
        <v>224</v>
      </c>
      <c r="C44" s="21" t="s">
        <v>340</v>
      </c>
      <c r="D44" s="23" t="s">
        <v>236</v>
      </c>
    </row>
    <row r="45" spans="2:4" ht="15" x14ac:dyDescent="0.25">
      <c r="B45" s="21" t="s">
        <v>225</v>
      </c>
      <c r="C45" s="21" t="s">
        <v>341</v>
      </c>
      <c r="D45" s="23" t="s">
        <v>236</v>
      </c>
    </row>
    <row r="46" spans="2:4" ht="15" x14ac:dyDescent="0.25">
      <c r="B46" s="21" t="s">
        <v>226</v>
      </c>
      <c r="C46" s="21" t="s">
        <v>342</v>
      </c>
      <c r="D46" s="22" t="s">
        <v>233</v>
      </c>
    </row>
    <row r="47" spans="2:4" ht="15" x14ac:dyDescent="0.25">
      <c r="B47" s="25" t="s">
        <v>295</v>
      </c>
      <c r="C47" s="21" t="s">
        <v>343</v>
      </c>
      <c r="D47" s="22" t="s">
        <v>233</v>
      </c>
    </row>
    <row r="48" spans="2:4" ht="15" x14ac:dyDescent="0.25">
      <c r="B48" s="21" t="s">
        <v>189</v>
      </c>
      <c r="C48" s="21" t="s">
        <v>344</v>
      </c>
      <c r="D48" s="23" t="s">
        <v>240</v>
      </c>
    </row>
    <row r="49" spans="2:4" ht="15" x14ac:dyDescent="0.25">
      <c r="B49" s="21" t="s">
        <v>227</v>
      </c>
      <c r="C49" s="21" t="s">
        <v>345</v>
      </c>
      <c r="D49" s="23" t="s">
        <v>240</v>
      </c>
    </row>
    <row r="50" spans="2:4" ht="15" x14ac:dyDescent="0.25">
      <c r="B50" s="21" t="s">
        <v>228</v>
      </c>
      <c r="C50" s="21" t="s">
        <v>346</v>
      </c>
      <c r="D50" s="24" t="s">
        <v>243</v>
      </c>
    </row>
    <row r="51" spans="2:4" ht="15" x14ac:dyDescent="0.25">
      <c r="B51" s="21" t="s">
        <v>229</v>
      </c>
      <c r="C51" s="21" t="s">
        <v>347</v>
      </c>
      <c r="D51" s="24" t="s">
        <v>243</v>
      </c>
    </row>
    <row r="52" spans="2:4" ht="15" x14ac:dyDescent="0.25">
      <c r="B52" s="21" t="s">
        <v>230</v>
      </c>
      <c r="C52" s="21" t="s">
        <v>348</v>
      </c>
      <c r="D52" s="24" t="s">
        <v>243</v>
      </c>
    </row>
    <row r="53" spans="2:4" ht="15" x14ac:dyDescent="0.25">
      <c r="B53" s="21" t="s">
        <v>211</v>
      </c>
      <c r="C53" s="21" t="s">
        <v>349</v>
      </c>
      <c r="D53" s="23" t="s">
        <v>210</v>
      </c>
    </row>
    <row r="54" spans="2:4" ht="15" x14ac:dyDescent="0.25">
      <c r="B54" s="21" t="s">
        <v>212</v>
      </c>
      <c r="C54" s="21" t="s">
        <v>350</v>
      </c>
      <c r="D54" s="23" t="s">
        <v>210</v>
      </c>
    </row>
    <row r="55" spans="2:4" ht="15" x14ac:dyDescent="0.25">
      <c r="B55" s="21" t="s">
        <v>213</v>
      </c>
      <c r="C55" s="21" t="s">
        <v>351</v>
      </c>
      <c r="D55" s="23" t="s">
        <v>210</v>
      </c>
    </row>
    <row r="56" spans="2:4" ht="15" x14ac:dyDescent="0.25">
      <c r="B56" s="21" t="s">
        <v>214</v>
      </c>
      <c r="C56" s="21" t="s">
        <v>352</v>
      </c>
      <c r="D56" s="23" t="s">
        <v>210</v>
      </c>
    </row>
    <row r="57" spans="2:4" ht="15" x14ac:dyDescent="0.25">
      <c r="B57" s="21" t="s">
        <v>215</v>
      </c>
      <c r="C57" s="21" t="s">
        <v>353</v>
      </c>
      <c r="D57" s="23" t="s">
        <v>210</v>
      </c>
    </row>
    <row r="58" spans="2:4" ht="15" x14ac:dyDescent="0.25">
      <c r="B58" s="21" t="s">
        <v>216</v>
      </c>
      <c r="C58" s="21" t="s">
        <v>354</v>
      </c>
      <c r="D58" s="23" t="s">
        <v>210</v>
      </c>
    </row>
    <row r="59" spans="2:4" ht="15" x14ac:dyDescent="0.25">
      <c r="B59" s="26" t="s">
        <v>217</v>
      </c>
      <c r="C59" s="21" t="s">
        <v>355</v>
      </c>
      <c r="D59" s="23" t="s">
        <v>210</v>
      </c>
    </row>
    <row r="60" spans="2:4" ht="15" x14ac:dyDescent="0.25">
      <c r="B60" s="21" t="s">
        <v>218</v>
      </c>
      <c r="C60" s="21" t="s">
        <v>356</v>
      </c>
      <c r="D60" s="23" t="s">
        <v>210</v>
      </c>
    </row>
    <row r="61" spans="2:4" ht="15" x14ac:dyDescent="0.25">
      <c r="B61" s="21" t="s">
        <v>219</v>
      </c>
      <c r="C61" s="21" t="s">
        <v>357</v>
      </c>
      <c r="D61" s="23" t="s">
        <v>210</v>
      </c>
    </row>
    <row r="62" spans="2:4" ht="15" x14ac:dyDescent="0.25">
      <c r="B62" s="21" t="s">
        <v>220</v>
      </c>
      <c r="C62" s="21" t="s">
        <v>358</v>
      </c>
      <c r="D62" s="23" t="s">
        <v>210</v>
      </c>
    </row>
    <row r="63" spans="2:4" ht="15" x14ac:dyDescent="0.25">
      <c r="B63" s="21" t="s">
        <v>221</v>
      </c>
      <c r="C63" s="21" t="s">
        <v>359</v>
      </c>
      <c r="D63" s="23" t="s">
        <v>210</v>
      </c>
    </row>
    <row r="64" spans="2:4" ht="15" x14ac:dyDescent="0.25">
      <c r="B64" s="21" t="s">
        <v>222</v>
      </c>
      <c r="C64" s="21" t="s">
        <v>360</v>
      </c>
      <c r="D64" s="24" t="s">
        <v>210</v>
      </c>
    </row>
    <row r="65" spans="2:4" ht="15" x14ac:dyDescent="0.25">
      <c r="B65" s="21" t="s">
        <v>223</v>
      </c>
      <c r="C65" s="21" t="s">
        <v>361</v>
      </c>
      <c r="D65" s="24" t="s">
        <v>210</v>
      </c>
    </row>
    <row r="66" spans="2:4" ht="15" x14ac:dyDescent="0.25">
      <c r="B66" s="21" t="s">
        <v>186</v>
      </c>
      <c r="C66" s="21" t="s">
        <v>362</v>
      </c>
      <c r="D66" s="24" t="s">
        <v>210</v>
      </c>
    </row>
    <row r="67" spans="2:4" ht="15" x14ac:dyDescent="0.25">
      <c r="B67" s="21" t="s">
        <v>187</v>
      </c>
      <c r="C67" s="21" t="s">
        <v>363</v>
      </c>
      <c r="D67" s="24" t="s">
        <v>210</v>
      </c>
    </row>
    <row r="68" spans="2:4" ht="15" x14ac:dyDescent="0.25">
      <c r="B68" s="21" t="s">
        <v>188</v>
      </c>
      <c r="C68" s="21" t="s">
        <v>364</v>
      </c>
      <c r="D68" s="24" t="s">
        <v>210</v>
      </c>
    </row>
    <row r="69" spans="2:4" ht="15" x14ac:dyDescent="0.25">
      <c r="B69" s="21" t="s">
        <v>224</v>
      </c>
      <c r="C69" s="21" t="s">
        <v>365</v>
      </c>
      <c r="D69" s="24" t="s">
        <v>210</v>
      </c>
    </row>
    <row r="70" spans="2:4" ht="15" x14ac:dyDescent="0.25">
      <c r="B70" s="21" t="s">
        <v>225</v>
      </c>
      <c r="C70" s="21" t="s">
        <v>366</v>
      </c>
      <c r="D70" s="24" t="s">
        <v>210</v>
      </c>
    </row>
    <row r="71" spans="2:4" ht="15" x14ac:dyDescent="0.25">
      <c r="B71" s="21" t="s">
        <v>226</v>
      </c>
      <c r="C71" s="21" t="s">
        <v>367</v>
      </c>
      <c r="D71" s="22" t="s">
        <v>234</v>
      </c>
    </row>
    <row r="72" spans="2:4" ht="15" x14ac:dyDescent="0.25">
      <c r="B72" s="25" t="s">
        <v>295</v>
      </c>
      <c r="C72" s="21" t="s">
        <v>368</v>
      </c>
      <c r="D72" s="22" t="s">
        <v>234</v>
      </c>
    </row>
    <row r="73" spans="2:4" ht="15" x14ac:dyDescent="0.25">
      <c r="B73" s="21" t="s">
        <v>189</v>
      </c>
      <c r="C73" s="21" t="s">
        <v>369</v>
      </c>
      <c r="D73" s="23" t="s">
        <v>241</v>
      </c>
    </row>
    <row r="74" spans="2:4" ht="15" x14ac:dyDescent="0.25">
      <c r="B74" s="21" t="s">
        <v>227</v>
      </c>
      <c r="C74" s="21" t="s">
        <v>370</v>
      </c>
      <c r="D74" s="23" t="s">
        <v>241</v>
      </c>
    </row>
    <row r="75" spans="2:4" ht="15" x14ac:dyDescent="0.25">
      <c r="B75" s="21" t="s">
        <v>228</v>
      </c>
      <c r="C75" s="21" t="s">
        <v>371</v>
      </c>
      <c r="D75" s="24" t="s">
        <v>244</v>
      </c>
    </row>
    <row r="76" spans="2:4" ht="15" x14ac:dyDescent="0.25">
      <c r="B76" s="21" t="s">
        <v>229</v>
      </c>
      <c r="C76" s="21" t="s">
        <v>372</v>
      </c>
      <c r="D76" s="24" t="s">
        <v>244</v>
      </c>
    </row>
    <row r="77" spans="2:4" ht="15" x14ac:dyDescent="0.25">
      <c r="B77" s="21" t="s">
        <v>230</v>
      </c>
      <c r="C77" s="21" t="s">
        <v>373</v>
      </c>
      <c r="D77" s="24" t="s">
        <v>244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131"/>
  <sheetViews>
    <sheetView workbookViewId="0">
      <pane ySplit="3" topLeftCell="A100" activePane="bottomLeft" state="frozen"/>
      <selection activeCell="C17" sqref="C17:C18"/>
      <selection pane="bottomLeft" activeCell="D132" sqref="D132"/>
    </sheetView>
  </sheetViews>
  <sheetFormatPr defaultColWidth="8.85546875" defaultRowHeight="14.45" customHeight="1" x14ac:dyDescent="0.25"/>
  <cols>
    <col min="1" max="1" width="81" customWidth="1"/>
    <col min="2" max="2" width="12.85546875" customWidth="1"/>
    <col min="3" max="3" width="13.85546875" customWidth="1"/>
    <col min="4" max="4" width="12.85546875" customWidth="1"/>
    <col min="5" max="5" width="18.28515625" customWidth="1"/>
    <col min="6" max="6" width="16.85546875" customWidth="1"/>
    <col min="7" max="7" width="18" customWidth="1"/>
    <col min="8" max="8" width="17.140625" customWidth="1"/>
    <col min="9" max="9" width="16.85546875" customWidth="1"/>
    <col min="10" max="10" width="20.28515625" bestFit="1" customWidth="1"/>
  </cols>
  <sheetData>
    <row r="1" spans="1:10" ht="15" x14ac:dyDescent="0.25">
      <c r="A1" s="14" t="s">
        <v>169</v>
      </c>
      <c r="B1" s="10"/>
      <c r="C1" s="11"/>
      <c r="D1" s="17"/>
      <c r="E1" s="12"/>
      <c r="F1" s="12"/>
      <c r="G1" s="12"/>
      <c r="H1" s="12"/>
      <c r="I1" s="12"/>
      <c r="J1" s="12"/>
    </row>
    <row r="2" spans="1:10" ht="15.75" thickBot="1" x14ac:dyDescent="0.3">
      <c r="A2" s="14" t="s">
        <v>171</v>
      </c>
      <c r="B2" s="10"/>
      <c r="C2" s="11"/>
      <c r="D2" s="17"/>
      <c r="E2" s="12"/>
      <c r="F2" s="12"/>
      <c r="G2" s="12"/>
      <c r="H2" s="12"/>
      <c r="I2" s="12"/>
      <c r="J2" s="12"/>
    </row>
    <row r="3" spans="1:10" ht="16.5" thickTop="1" thickBot="1" x14ac:dyDescent="0.3">
      <c r="A3" s="8" t="s">
        <v>153</v>
      </c>
      <c r="B3" s="6" t="s">
        <v>158</v>
      </c>
      <c r="C3" s="4" t="s">
        <v>0</v>
      </c>
      <c r="D3" s="29" t="s">
        <v>374</v>
      </c>
      <c r="E3" s="2" t="s">
        <v>201</v>
      </c>
      <c r="F3" s="13" t="s">
        <v>202</v>
      </c>
      <c r="G3" s="13" t="s">
        <v>248</v>
      </c>
      <c r="H3" s="3" t="s">
        <v>204</v>
      </c>
      <c r="I3" s="13" t="s">
        <v>205</v>
      </c>
      <c r="J3" s="13" t="s">
        <v>249</v>
      </c>
    </row>
    <row r="4" spans="1:10" ht="15" x14ac:dyDescent="0.25">
      <c r="A4" s="9" t="s">
        <v>255</v>
      </c>
      <c r="B4" s="7" t="s">
        <v>162</v>
      </c>
      <c r="C4" s="5"/>
      <c r="D4" s="30" t="str">
        <f>'New Retainer Proc Codes'!C20</f>
        <v>W1953</v>
      </c>
      <c r="E4" s="1"/>
      <c r="F4" s="1">
        <v>11.78</v>
      </c>
      <c r="G4" s="1"/>
      <c r="H4" s="1"/>
      <c r="I4" s="1">
        <v>13.5</v>
      </c>
      <c r="J4" s="1"/>
    </row>
    <row r="5" spans="1:10" ht="15" x14ac:dyDescent="0.25">
      <c r="A5" s="9" t="s">
        <v>256</v>
      </c>
      <c r="B5" s="7" t="s">
        <v>162</v>
      </c>
      <c r="C5" s="5"/>
      <c r="D5" s="30" t="s">
        <v>581</v>
      </c>
      <c r="E5" s="1"/>
      <c r="F5" s="1">
        <v>11.78</v>
      </c>
      <c r="G5" s="1"/>
      <c r="H5" s="1"/>
      <c r="I5" s="1">
        <v>13.5</v>
      </c>
      <c r="J5" s="1"/>
    </row>
    <row r="6" spans="1:10" s="19" customFormat="1" ht="15" x14ac:dyDescent="0.25">
      <c r="A6" s="9" t="s">
        <v>678</v>
      </c>
      <c r="B6" s="7" t="s">
        <v>162</v>
      </c>
      <c r="C6" s="5"/>
      <c r="D6" s="30"/>
      <c r="E6" s="1"/>
      <c r="F6" s="1">
        <v>11.78</v>
      </c>
      <c r="G6" s="1"/>
      <c r="H6" s="1"/>
      <c r="I6" s="1">
        <v>13.5</v>
      </c>
      <c r="J6" s="1"/>
    </row>
    <row r="7" spans="1:10" ht="15" x14ac:dyDescent="0.25">
      <c r="A7" s="9" t="s">
        <v>257</v>
      </c>
      <c r="B7" s="7" t="s">
        <v>162</v>
      </c>
      <c r="C7" s="5"/>
      <c r="D7" s="30" t="s">
        <v>581</v>
      </c>
      <c r="E7" s="1"/>
      <c r="F7" s="1">
        <v>7.94</v>
      </c>
      <c r="G7" s="1"/>
      <c r="H7" s="1"/>
      <c r="I7" s="1">
        <v>9.66</v>
      </c>
      <c r="J7" s="1"/>
    </row>
    <row r="8" spans="1:10" ht="15" x14ac:dyDescent="0.25">
      <c r="A8" s="9" t="s">
        <v>258</v>
      </c>
      <c r="B8" s="7" t="s">
        <v>162</v>
      </c>
      <c r="C8" s="5"/>
      <c r="D8" s="30" t="str">
        <f>'New Retainer Proc Codes'!C23</f>
        <v>W1953</v>
      </c>
      <c r="E8" s="1"/>
      <c r="F8" s="1">
        <v>7.94</v>
      </c>
      <c r="G8" s="1"/>
      <c r="H8" s="1"/>
      <c r="I8" s="1">
        <v>9.66</v>
      </c>
      <c r="J8" s="1"/>
    </row>
    <row r="9" spans="1:10" s="19" customFormat="1" ht="15" x14ac:dyDescent="0.25">
      <c r="A9" s="9" t="s">
        <v>679</v>
      </c>
      <c r="B9" s="7" t="s">
        <v>162</v>
      </c>
      <c r="C9" s="5"/>
      <c r="D9" s="30"/>
      <c r="E9" s="1"/>
      <c r="F9" s="1">
        <v>7.94</v>
      </c>
      <c r="G9" s="1"/>
      <c r="H9" s="1"/>
      <c r="I9" s="1">
        <v>9.66</v>
      </c>
      <c r="J9" s="1"/>
    </row>
    <row r="10" spans="1:10" ht="15" x14ac:dyDescent="0.25">
      <c r="A10" s="9" t="s">
        <v>259</v>
      </c>
      <c r="B10" s="7" t="s">
        <v>162</v>
      </c>
      <c r="C10" s="5"/>
      <c r="D10" s="30" t="s">
        <v>581</v>
      </c>
      <c r="E10" s="1"/>
      <c r="F10" s="1">
        <v>10.56</v>
      </c>
      <c r="G10" s="1"/>
      <c r="H10" s="1"/>
      <c r="I10" s="1">
        <v>12.1</v>
      </c>
      <c r="J10" s="1"/>
    </row>
    <row r="11" spans="1:10" ht="15" x14ac:dyDescent="0.25">
      <c r="A11" s="9" t="s">
        <v>260</v>
      </c>
      <c r="B11" s="7" t="s">
        <v>162</v>
      </c>
      <c r="C11" s="5"/>
      <c r="D11" s="30" t="str">
        <f>'New Retainer Proc Codes'!C25</f>
        <v>W1953</v>
      </c>
      <c r="E11" s="1"/>
      <c r="F11" s="1">
        <v>10.56</v>
      </c>
      <c r="G11" s="1"/>
      <c r="H11" s="1"/>
      <c r="I11" s="1">
        <v>12.1</v>
      </c>
      <c r="J11" s="1"/>
    </row>
    <row r="12" spans="1:10" s="19" customFormat="1" ht="15" x14ac:dyDescent="0.25">
      <c r="A12" s="9" t="s">
        <v>680</v>
      </c>
      <c r="B12" s="7" t="s">
        <v>162</v>
      </c>
      <c r="C12" s="5"/>
      <c r="D12" s="30"/>
      <c r="E12" s="1"/>
      <c r="F12" s="1">
        <v>10.56</v>
      </c>
      <c r="G12" s="1"/>
      <c r="H12" s="1"/>
      <c r="I12" s="1">
        <v>12.1</v>
      </c>
      <c r="J12" s="1"/>
    </row>
    <row r="13" spans="1:10" ht="15" x14ac:dyDescent="0.25">
      <c r="A13" s="9" t="s">
        <v>251</v>
      </c>
      <c r="B13" s="7" t="s">
        <v>162</v>
      </c>
      <c r="C13" s="5"/>
      <c r="D13" s="30" t="str">
        <f>'New Retainer Proc Codes'!C26</f>
        <v>W1954</v>
      </c>
      <c r="E13" s="1"/>
      <c r="F13" s="1">
        <v>44.03</v>
      </c>
      <c r="G13" s="1"/>
      <c r="H13" s="1"/>
      <c r="I13" s="1">
        <v>51.71</v>
      </c>
      <c r="J13" s="1"/>
    </row>
    <row r="14" spans="1:10" ht="15" x14ac:dyDescent="0.25">
      <c r="A14" s="9" t="s">
        <v>252</v>
      </c>
      <c r="B14" s="7" t="s">
        <v>162</v>
      </c>
      <c r="C14" s="5"/>
      <c r="D14" s="30" t="str">
        <f>'New Retainer Proc Codes'!C27</f>
        <v>W1959</v>
      </c>
      <c r="E14" s="1"/>
      <c r="F14" s="1">
        <v>44.03</v>
      </c>
      <c r="G14" s="1"/>
      <c r="H14" s="1"/>
      <c r="I14" s="1">
        <v>51.71</v>
      </c>
      <c r="J14" s="1"/>
    </row>
    <row r="15" spans="1:10" s="19" customFormat="1" ht="15" x14ac:dyDescent="0.25">
      <c r="A15" s="9" t="s">
        <v>681</v>
      </c>
      <c r="B15" s="7" t="s">
        <v>162</v>
      </c>
      <c r="C15" s="5"/>
      <c r="D15" s="30"/>
      <c r="E15" s="1"/>
      <c r="F15" s="1">
        <v>44.03</v>
      </c>
      <c r="G15" s="1"/>
      <c r="H15" s="1"/>
      <c r="I15" s="1">
        <v>51.71</v>
      </c>
      <c r="J15" s="1"/>
    </row>
    <row r="16" spans="1:10" ht="15" x14ac:dyDescent="0.25">
      <c r="A16" s="9" t="s">
        <v>253</v>
      </c>
      <c r="B16" s="7" t="s">
        <v>162</v>
      </c>
      <c r="C16" s="5"/>
      <c r="D16" s="30" t="str">
        <f>'New Retainer Proc Codes'!C28</f>
        <v>W1954</v>
      </c>
      <c r="E16" s="1"/>
      <c r="F16" s="1">
        <v>88.06</v>
      </c>
      <c r="G16" s="1"/>
      <c r="H16" s="1"/>
      <c r="I16" s="1">
        <v>103.39</v>
      </c>
      <c r="J16" s="1"/>
    </row>
    <row r="17" spans="1:12" ht="15" x14ac:dyDescent="0.25">
      <c r="A17" s="9" t="s">
        <v>254</v>
      </c>
      <c r="B17" s="7" t="s">
        <v>162</v>
      </c>
      <c r="C17" s="5"/>
      <c r="D17" s="30" t="str">
        <f>'New Retainer Proc Codes'!C29</f>
        <v>W1959</v>
      </c>
      <c r="E17" s="1"/>
      <c r="F17" s="1">
        <v>88.06</v>
      </c>
      <c r="G17" s="1"/>
      <c r="H17" s="1"/>
      <c r="I17" s="1">
        <v>103.39</v>
      </c>
      <c r="J17" s="1"/>
    </row>
    <row r="18" spans="1:12" s="19" customFormat="1" ht="15" x14ac:dyDescent="0.25">
      <c r="A18" s="9" t="s">
        <v>682</v>
      </c>
      <c r="B18" s="7" t="s">
        <v>162</v>
      </c>
      <c r="C18" s="5"/>
      <c r="D18" s="30"/>
      <c r="E18" s="1"/>
      <c r="F18" s="1">
        <v>88.06</v>
      </c>
      <c r="G18" s="1"/>
      <c r="H18" s="1"/>
      <c r="I18" s="1">
        <v>103.39</v>
      </c>
      <c r="J18" s="1"/>
    </row>
    <row r="19" spans="1:12" ht="15" x14ac:dyDescent="0.25">
      <c r="A19" s="9" t="s">
        <v>261</v>
      </c>
      <c r="B19" s="7" t="s">
        <v>162</v>
      </c>
      <c r="C19" s="5"/>
      <c r="D19" s="30" t="str">
        <f>'New Retainer Proc Codes'!C30</f>
        <v>W1954</v>
      </c>
      <c r="E19" s="1"/>
      <c r="F19" s="1">
        <v>28.86</v>
      </c>
      <c r="G19" s="1"/>
      <c r="H19" s="1"/>
      <c r="I19" s="1">
        <v>33.89</v>
      </c>
      <c r="J19" s="1"/>
    </row>
    <row r="20" spans="1:12" ht="13.5" customHeight="1" x14ac:dyDescent="0.25">
      <c r="A20" s="122" t="s">
        <v>262</v>
      </c>
      <c r="B20" s="128" t="s">
        <v>162</v>
      </c>
      <c r="C20" s="5"/>
      <c r="D20" s="30" t="str">
        <f>'New Retainer Proc Codes'!C31</f>
        <v>W1959</v>
      </c>
      <c r="E20" s="1"/>
      <c r="F20" s="1">
        <v>28.86</v>
      </c>
      <c r="G20" s="1"/>
      <c r="H20" s="1"/>
      <c r="I20" s="1">
        <v>33.89</v>
      </c>
      <c r="J20" s="1"/>
    </row>
    <row r="21" spans="1:12" s="19" customFormat="1" ht="13.5" customHeight="1" x14ac:dyDescent="0.25">
      <c r="A21" s="122" t="s">
        <v>683</v>
      </c>
      <c r="B21" s="128" t="s">
        <v>162</v>
      </c>
      <c r="C21" s="5"/>
      <c r="D21" s="30"/>
      <c r="E21" s="1"/>
      <c r="F21" s="1">
        <v>28.86</v>
      </c>
      <c r="G21" s="1"/>
      <c r="H21" s="1"/>
      <c r="I21" s="1">
        <v>33.89</v>
      </c>
      <c r="J21" s="193"/>
    </row>
    <row r="22" spans="1:12" s="10" customFormat="1" ht="13.5" customHeight="1" x14ac:dyDescent="0.25">
      <c r="A22" s="163" t="s">
        <v>595</v>
      </c>
      <c r="B22" s="128" t="s">
        <v>163</v>
      </c>
      <c r="C22" s="5" t="s">
        <v>588</v>
      </c>
      <c r="D22" s="5" t="s">
        <v>577</v>
      </c>
      <c r="E22" s="1"/>
      <c r="F22" s="1">
        <v>895.03935024989801</v>
      </c>
      <c r="G22" s="1">
        <v>447.519675124949</v>
      </c>
      <c r="H22" s="12"/>
      <c r="I22" s="1">
        <v>1050.8422460812717</v>
      </c>
      <c r="J22" s="12">
        <v>525.42112304063585</v>
      </c>
      <c r="K22" s="12"/>
      <c r="L22" s="12"/>
    </row>
    <row r="23" spans="1:12" s="10" customFormat="1" ht="13.5" customHeight="1" x14ac:dyDescent="0.25">
      <c r="A23" s="163" t="s">
        <v>596</v>
      </c>
      <c r="B23" s="128" t="s">
        <v>163</v>
      </c>
      <c r="C23" s="5" t="s">
        <v>588</v>
      </c>
      <c r="D23" s="5" t="s">
        <v>577</v>
      </c>
      <c r="E23" s="1"/>
      <c r="F23" s="1">
        <v>580.47841918381073</v>
      </c>
      <c r="G23" s="1">
        <v>290.23920959190536</v>
      </c>
      <c r="H23" s="12"/>
      <c r="I23" s="1">
        <v>681.52450017589729</v>
      </c>
      <c r="J23" s="12">
        <v>340.76225008794864</v>
      </c>
      <c r="K23" s="12"/>
      <c r="L23" s="12"/>
    </row>
    <row r="24" spans="1:12" s="10" customFormat="1" ht="13.5" customHeight="1" x14ac:dyDescent="0.25">
      <c r="A24" s="163" t="s">
        <v>597</v>
      </c>
      <c r="B24" s="128" t="s">
        <v>163</v>
      </c>
      <c r="C24" s="5" t="s">
        <v>588</v>
      </c>
      <c r="D24" s="5" t="s">
        <v>577</v>
      </c>
      <c r="E24" s="1"/>
      <c r="F24" s="1">
        <v>431.30519414216093</v>
      </c>
      <c r="G24" s="1">
        <v>215.65259707108046</v>
      </c>
      <c r="H24" s="12"/>
      <c r="I24" s="1">
        <v>506.38412582901856</v>
      </c>
      <c r="J24" s="12">
        <v>253.19206291450928</v>
      </c>
      <c r="K24" s="12"/>
      <c r="L24" s="12"/>
    </row>
    <row r="25" spans="1:12" s="10" customFormat="1" ht="13.5" customHeight="1" x14ac:dyDescent="0.25">
      <c r="A25" s="163" t="s">
        <v>598</v>
      </c>
      <c r="B25" s="128" t="s">
        <v>163</v>
      </c>
      <c r="C25" s="5" t="s">
        <v>588</v>
      </c>
      <c r="D25" s="5" t="s">
        <v>577</v>
      </c>
      <c r="E25" s="1"/>
      <c r="F25" s="1">
        <v>489.6773256801979</v>
      </c>
      <c r="G25" s="1">
        <v>244.83866284009895</v>
      </c>
      <c r="H25" s="12"/>
      <c r="I25" s="1">
        <v>574.91731579084069</v>
      </c>
      <c r="J25" s="12">
        <v>287.45865789542034</v>
      </c>
      <c r="K25" s="12"/>
      <c r="L25" s="12"/>
    </row>
    <row r="26" spans="1:12" s="10" customFormat="1" ht="13.5" customHeight="1" x14ac:dyDescent="0.25">
      <c r="A26" s="163" t="s">
        <v>684</v>
      </c>
      <c r="B26" s="128" t="s">
        <v>163</v>
      </c>
      <c r="C26" s="5"/>
      <c r="D26" s="5"/>
      <c r="E26" s="1"/>
      <c r="F26" s="1">
        <v>895.03935024989801</v>
      </c>
      <c r="G26" s="1">
        <v>447.519675124949</v>
      </c>
      <c r="H26" s="12"/>
      <c r="I26" s="1">
        <v>1050.8422460812717</v>
      </c>
      <c r="J26" s="12">
        <v>525.42112304063585</v>
      </c>
      <c r="K26" s="12"/>
      <c r="L26" s="12"/>
    </row>
    <row r="27" spans="1:12" s="10" customFormat="1" ht="13.5" customHeight="1" x14ac:dyDescent="0.25">
      <c r="A27" s="163" t="s">
        <v>685</v>
      </c>
      <c r="B27" s="128" t="s">
        <v>163</v>
      </c>
      <c r="C27" s="5"/>
      <c r="D27" s="5"/>
      <c r="E27" s="1"/>
      <c r="F27" s="1">
        <v>580.47841918381073</v>
      </c>
      <c r="G27" s="1">
        <v>290.23920959190536</v>
      </c>
      <c r="H27" s="12"/>
      <c r="I27" s="1">
        <v>681.52450017589729</v>
      </c>
      <c r="J27" s="12">
        <v>340.76225008794864</v>
      </c>
      <c r="K27" s="12"/>
      <c r="L27" s="12"/>
    </row>
    <row r="28" spans="1:12" s="10" customFormat="1" ht="13.5" customHeight="1" x14ac:dyDescent="0.25">
      <c r="A28" s="163" t="s">
        <v>686</v>
      </c>
      <c r="B28" s="128" t="s">
        <v>163</v>
      </c>
      <c r="C28" s="5"/>
      <c r="D28" s="5"/>
      <c r="E28" s="1"/>
      <c r="F28" s="1">
        <v>431.30519414216093</v>
      </c>
      <c r="G28" s="1">
        <v>215.65259707108046</v>
      </c>
      <c r="H28" s="12"/>
      <c r="I28" s="1">
        <v>506.38412582901856</v>
      </c>
      <c r="J28" s="12">
        <v>253.19206291450928</v>
      </c>
      <c r="K28" s="12"/>
      <c r="L28" s="12"/>
    </row>
    <row r="29" spans="1:12" s="10" customFormat="1" ht="13.5" customHeight="1" x14ac:dyDescent="0.25">
      <c r="A29" s="163" t="s">
        <v>687</v>
      </c>
      <c r="B29" s="128" t="s">
        <v>163</v>
      </c>
      <c r="C29" s="5"/>
      <c r="D29" s="5"/>
      <c r="E29" s="1"/>
      <c r="F29" s="1">
        <v>489.6773256801979</v>
      </c>
      <c r="G29" s="1">
        <v>244.83866284009895</v>
      </c>
      <c r="H29" s="12"/>
      <c r="I29" s="1">
        <v>574.91731579084069</v>
      </c>
      <c r="J29" s="12">
        <v>287.45865789542034</v>
      </c>
      <c r="K29" s="12"/>
      <c r="L29" s="12"/>
    </row>
    <row r="30" spans="1:12" s="10" customFormat="1" ht="13.5" customHeight="1" x14ac:dyDescent="0.25">
      <c r="A30" s="164" t="s">
        <v>483</v>
      </c>
      <c r="B30" s="128" t="s">
        <v>163</v>
      </c>
      <c r="C30" s="5" t="s">
        <v>482</v>
      </c>
      <c r="D30" s="5" t="s">
        <v>575</v>
      </c>
      <c r="E30" s="1"/>
      <c r="F30" s="1">
        <v>634.01311912502661</v>
      </c>
      <c r="G30" s="1">
        <v>317.0065595625133</v>
      </c>
      <c r="H30" s="12"/>
      <c r="I30" s="1">
        <v>727.13894158899222</v>
      </c>
      <c r="J30" s="1">
        <v>363.56947079449611</v>
      </c>
      <c r="K30" s="12"/>
      <c r="L30" s="12"/>
    </row>
    <row r="31" spans="1:12" s="10" customFormat="1" ht="13.5" customHeight="1" x14ac:dyDescent="0.25">
      <c r="A31" s="165" t="s">
        <v>484</v>
      </c>
      <c r="B31" s="7" t="s">
        <v>163</v>
      </c>
      <c r="C31" s="5" t="s">
        <v>482</v>
      </c>
      <c r="D31" s="5" t="s">
        <v>575</v>
      </c>
      <c r="E31" s="1"/>
      <c r="F31" s="1">
        <v>411.18966783833241</v>
      </c>
      <c r="G31" s="1">
        <v>205.59483391916621</v>
      </c>
      <c r="H31" s="12"/>
      <c r="I31" s="1">
        <v>471.58648747981749</v>
      </c>
      <c r="J31" s="1">
        <v>235.79324373990875</v>
      </c>
      <c r="K31" s="12"/>
      <c r="L31" s="12"/>
    </row>
    <row r="32" spans="1:12" s="10" customFormat="1" ht="13.5" customHeight="1" x14ac:dyDescent="0.25">
      <c r="A32" s="165" t="s">
        <v>485</v>
      </c>
      <c r="B32" s="7" t="s">
        <v>163</v>
      </c>
      <c r="C32" s="5" t="s">
        <v>482</v>
      </c>
      <c r="D32" s="5" t="s">
        <v>575</v>
      </c>
      <c r="E32" s="1"/>
      <c r="F32" s="1">
        <v>305.52081465082796</v>
      </c>
      <c r="G32" s="1">
        <v>152.76040732541398</v>
      </c>
      <c r="H32" s="12"/>
      <c r="I32" s="1">
        <v>350.3966638816521</v>
      </c>
      <c r="J32" s="1">
        <v>175.19833194082605</v>
      </c>
      <c r="K32" s="12"/>
      <c r="L32" s="12"/>
    </row>
    <row r="33" spans="1:12" s="10" customFormat="1" ht="13.5" customHeight="1" x14ac:dyDescent="0.25">
      <c r="A33" s="165" t="s">
        <v>486</v>
      </c>
      <c r="B33" s="7" t="s">
        <v>163</v>
      </c>
      <c r="C33" s="5" t="s">
        <v>482</v>
      </c>
      <c r="D33" s="5" t="s">
        <v>575</v>
      </c>
      <c r="E33" s="1"/>
      <c r="F33" s="1">
        <v>346.86949633289498</v>
      </c>
      <c r="G33" s="1">
        <v>173.43474816644749</v>
      </c>
      <c r="H33" s="12"/>
      <c r="I33" s="1">
        <v>397.81876876789073</v>
      </c>
      <c r="J33" s="1">
        <v>198.90938438394537</v>
      </c>
      <c r="K33" s="12"/>
      <c r="L33" s="12"/>
    </row>
    <row r="34" spans="1:12" s="10" customFormat="1" ht="13.5" customHeight="1" x14ac:dyDescent="0.25">
      <c r="A34" s="165" t="s">
        <v>487</v>
      </c>
      <c r="B34" s="7" t="s">
        <v>163</v>
      </c>
      <c r="C34" s="5" t="s">
        <v>482</v>
      </c>
      <c r="D34" s="5" t="s">
        <v>575</v>
      </c>
      <c r="E34" s="1"/>
      <c r="F34" s="1">
        <v>296.33221872147976</v>
      </c>
      <c r="G34" s="1">
        <v>148.16610936073988</v>
      </c>
      <c r="H34" s="12"/>
      <c r="I34" s="1">
        <v>339.85841835137683</v>
      </c>
      <c r="J34" s="1">
        <v>169.92920917568841</v>
      </c>
      <c r="K34" s="12"/>
      <c r="L34" s="12"/>
    </row>
    <row r="35" spans="1:12" s="10" customFormat="1" ht="13.5" customHeight="1" x14ac:dyDescent="0.25">
      <c r="A35" s="165" t="s">
        <v>488</v>
      </c>
      <c r="B35" s="7" t="s">
        <v>163</v>
      </c>
      <c r="C35" s="5" t="s">
        <v>482</v>
      </c>
      <c r="D35" s="5" t="s">
        <v>575</v>
      </c>
      <c r="E35" s="1"/>
      <c r="F35" s="1">
        <v>317.77227588995891</v>
      </c>
      <c r="G35" s="1">
        <v>158.88613794497945</v>
      </c>
      <c r="H35" s="12"/>
      <c r="I35" s="1">
        <v>364.447657922019</v>
      </c>
      <c r="J35" s="1">
        <v>182.2238289610095</v>
      </c>
      <c r="K35" s="12"/>
      <c r="L35" s="12"/>
    </row>
    <row r="36" spans="1:12" s="10" customFormat="1" ht="13.5" customHeight="1" x14ac:dyDescent="0.25">
      <c r="A36" s="165" t="s">
        <v>489</v>
      </c>
      <c r="B36" s="7" t="s">
        <v>163</v>
      </c>
      <c r="C36" s="5" t="s">
        <v>482</v>
      </c>
      <c r="D36" s="5" t="s">
        <v>575</v>
      </c>
      <c r="E36" s="1"/>
      <c r="F36" s="1">
        <v>310.77144089616985</v>
      </c>
      <c r="G36" s="1">
        <v>155.38572044808492</v>
      </c>
      <c r="H36" s="12"/>
      <c r="I36" s="1">
        <v>356.41851847038077</v>
      </c>
      <c r="J36" s="1">
        <v>178.20925923519039</v>
      </c>
      <c r="K36" s="12"/>
      <c r="L36" s="12"/>
    </row>
    <row r="37" spans="1:12" s="10" customFormat="1" ht="13.5" customHeight="1" x14ac:dyDescent="0.25">
      <c r="A37" s="166" t="s">
        <v>490</v>
      </c>
      <c r="B37" s="7" t="s">
        <v>163</v>
      </c>
      <c r="C37" s="5" t="s">
        <v>482</v>
      </c>
      <c r="D37" s="5" t="s">
        <v>575</v>
      </c>
      <c r="E37" s="1"/>
      <c r="F37" s="1">
        <v>283.69789931862601</v>
      </c>
      <c r="G37" s="1">
        <v>141.84894965931301</v>
      </c>
      <c r="H37" s="12"/>
      <c r="I37" s="1">
        <v>325.36833074724831</v>
      </c>
      <c r="J37" s="1">
        <v>162.68416537362415</v>
      </c>
      <c r="K37" s="12"/>
      <c r="L37" s="12"/>
    </row>
    <row r="38" spans="1:12" s="19" customFormat="1" ht="13.5" customHeight="1" x14ac:dyDescent="0.25">
      <c r="A38" s="118" t="s">
        <v>491</v>
      </c>
      <c r="B38" s="7" t="s">
        <v>163</v>
      </c>
      <c r="C38" s="5" t="s">
        <v>482</v>
      </c>
      <c r="D38" s="30" t="s">
        <v>575</v>
      </c>
      <c r="E38" s="1"/>
      <c r="F38" s="1">
        <v>376.73243310327661</v>
      </c>
      <c r="G38" s="1">
        <v>188.3662165516383</v>
      </c>
      <c r="H38" s="12"/>
      <c r="I38" s="1">
        <v>432.06806674128524</v>
      </c>
      <c r="J38" s="1">
        <v>216.03403337064262</v>
      </c>
      <c r="K38" s="12"/>
      <c r="L38" s="12"/>
    </row>
    <row r="39" spans="1:12" s="19" customFormat="1" ht="13.5" customHeight="1" x14ac:dyDescent="0.25">
      <c r="A39" s="119" t="s">
        <v>492</v>
      </c>
      <c r="B39" s="7" t="s">
        <v>163</v>
      </c>
      <c r="C39" s="5" t="s">
        <v>482</v>
      </c>
      <c r="D39" s="30" t="s">
        <v>575</v>
      </c>
      <c r="E39" s="1"/>
      <c r="F39" s="1">
        <v>282.5493248274575</v>
      </c>
      <c r="G39" s="1">
        <v>141.27466241372875</v>
      </c>
      <c r="H39" s="12"/>
      <c r="I39" s="1">
        <v>324.05105005596397</v>
      </c>
      <c r="J39" s="1">
        <v>162.02552502798198</v>
      </c>
      <c r="K39" s="12"/>
      <c r="L39" s="12"/>
    </row>
    <row r="40" spans="1:12" s="19" customFormat="1" ht="13.5" customHeight="1" x14ac:dyDescent="0.25">
      <c r="A40" s="119" t="s">
        <v>493</v>
      </c>
      <c r="B40" s="7" t="s">
        <v>163</v>
      </c>
      <c r="C40" s="5" t="s">
        <v>482</v>
      </c>
      <c r="D40" s="30" t="s">
        <v>575</v>
      </c>
      <c r="E40" s="1"/>
      <c r="F40" s="1">
        <v>219.76058597691136</v>
      </c>
      <c r="G40" s="1">
        <v>109.88029298845568</v>
      </c>
      <c r="H40" s="12"/>
      <c r="I40" s="1">
        <v>252.03970559908308</v>
      </c>
      <c r="J40" s="1">
        <v>126.01985279954154</v>
      </c>
      <c r="K40" s="12"/>
      <c r="L40" s="12"/>
    </row>
    <row r="41" spans="1:12" s="19" customFormat="1" ht="13.5" customHeight="1" x14ac:dyDescent="0.25">
      <c r="A41" s="119" t="s">
        <v>494</v>
      </c>
      <c r="B41" s="7" t="s">
        <v>163</v>
      </c>
      <c r="C41" s="5" t="s">
        <v>482</v>
      </c>
      <c r="D41" s="30" t="s">
        <v>575</v>
      </c>
      <c r="E41" s="1"/>
      <c r="F41" s="1">
        <v>282.5493248274575</v>
      </c>
      <c r="G41" s="1">
        <v>141.27466241372875</v>
      </c>
      <c r="H41" s="12"/>
      <c r="I41" s="1">
        <v>324.05105005596397</v>
      </c>
      <c r="J41" s="1">
        <v>162.02552502798198</v>
      </c>
      <c r="K41" s="12"/>
      <c r="L41" s="12"/>
    </row>
    <row r="42" spans="1:12" s="19" customFormat="1" ht="13.5" customHeight="1" x14ac:dyDescent="0.25">
      <c r="A42" s="119" t="s">
        <v>495</v>
      </c>
      <c r="B42" s="7" t="s">
        <v>163</v>
      </c>
      <c r="C42" s="5" t="s">
        <v>482</v>
      </c>
      <c r="D42" s="30" t="s">
        <v>575</v>
      </c>
      <c r="E42" s="1"/>
      <c r="F42" s="1">
        <v>244.87608151712979</v>
      </c>
      <c r="G42" s="1">
        <v>122.4380407585649</v>
      </c>
      <c r="H42" s="12"/>
      <c r="I42" s="1">
        <v>280.84424338183544</v>
      </c>
      <c r="J42" s="1">
        <v>140.42212169091772</v>
      </c>
      <c r="K42" s="12"/>
      <c r="L42" s="12"/>
    </row>
    <row r="43" spans="1:12" s="19" customFormat="1" ht="13.5" customHeight="1" x14ac:dyDescent="0.25">
      <c r="A43" s="119" t="s">
        <v>496</v>
      </c>
      <c r="B43" s="7" t="s">
        <v>163</v>
      </c>
      <c r="C43" s="5" t="s">
        <v>482</v>
      </c>
      <c r="D43" s="30" t="s">
        <v>575</v>
      </c>
      <c r="E43" s="1"/>
      <c r="F43" s="1">
        <v>232.01204721604228</v>
      </c>
      <c r="G43" s="1">
        <v>116.00602360802114</v>
      </c>
      <c r="H43" s="12"/>
      <c r="I43" s="1">
        <v>266.09069963945001</v>
      </c>
      <c r="J43" s="1">
        <v>133.045349819725</v>
      </c>
      <c r="K43" s="12"/>
      <c r="L43" s="12"/>
    </row>
    <row r="44" spans="1:12" s="19" customFormat="1" ht="13.5" customHeight="1" x14ac:dyDescent="0.25">
      <c r="A44" s="119" t="s">
        <v>497</v>
      </c>
      <c r="B44" s="7" t="s">
        <v>163</v>
      </c>
      <c r="C44" s="5" t="s">
        <v>482</v>
      </c>
      <c r="D44" s="30" t="s">
        <v>575</v>
      </c>
      <c r="E44" s="1"/>
      <c r="F44" s="1">
        <v>237.26267346138417</v>
      </c>
      <c r="G44" s="1">
        <v>118.63133673069208</v>
      </c>
      <c r="H44" s="12"/>
      <c r="I44" s="1">
        <v>272.11255422817879</v>
      </c>
      <c r="J44" s="1">
        <v>136.0562771140894</v>
      </c>
      <c r="K44" s="12"/>
      <c r="L44" s="12"/>
    </row>
    <row r="45" spans="1:12" s="19" customFormat="1" ht="13.5" customHeight="1" x14ac:dyDescent="0.25">
      <c r="A45" s="120" t="s">
        <v>498</v>
      </c>
      <c r="B45" s="7" t="s">
        <v>163</v>
      </c>
      <c r="C45" s="5" t="s">
        <v>482</v>
      </c>
      <c r="D45" s="30" t="s">
        <v>575</v>
      </c>
      <c r="E45" s="1"/>
      <c r="F45" s="1">
        <v>219.37772781318853</v>
      </c>
      <c r="G45" s="1">
        <v>109.68886390659426</v>
      </c>
      <c r="H45" s="12"/>
      <c r="I45" s="1">
        <v>251.6006120353216</v>
      </c>
      <c r="J45" s="1">
        <v>125.8003060176608</v>
      </c>
      <c r="K45" s="12"/>
      <c r="L45" s="12"/>
    </row>
    <row r="46" spans="1:12" s="19" customFormat="1" ht="13.5" customHeight="1" x14ac:dyDescent="0.25">
      <c r="A46" s="164" t="s">
        <v>688</v>
      </c>
      <c r="B46" s="128" t="s">
        <v>163</v>
      </c>
      <c r="C46" s="5"/>
      <c r="D46" s="30"/>
      <c r="E46" s="1"/>
      <c r="F46" s="1">
        <v>634.01311912502661</v>
      </c>
      <c r="G46" s="1">
        <v>317.0065595625133</v>
      </c>
      <c r="H46" s="12"/>
      <c r="I46" s="1">
        <v>727.13894158899222</v>
      </c>
      <c r="J46" s="1">
        <v>363.56947079449611</v>
      </c>
      <c r="K46" s="12"/>
    </row>
    <row r="47" spans="1:12" s="19" customFormat="1" ht="13.5" customHeight="1" x14ac:dyDescent="0.25">
      <c r="A47" s="165" t="s">
        <v>689</v>
      </c>
      <c r="B47" s="7" t="s">
        <v>163</v>
      </c>
      <c r="C47" s="5"/>
      <c r="D47" s="30"/>
      <c r="E47" s="1"/>
      <c r="F47" s="1">
        <v>411.18966783833241</v>
      </c>
      <c r="G47" s="1">
        <v>205.59483391916621</v>
      </c>
      <c r="H47" s="12"/>
      <c r="I47" s="1">
        <v>471.58648747981749</v>
      </c>
      <c r="J47" s="1">
        <v>235.79324373990875</v>
      </c>
      <c r="K47" s="12"/>
    </row>
    <row r="48" spans="1:12" s="19" customFormat="1" ht="13.5" customHeight="1" x14ac:dyDescent="0.25">
      <c r="A48" s="165" t="s">
        <v>690</v>
      </c>
      <c r="B48" s="7" t="s">
        <v>163</v>
      </c>
      <c r="C48" s="5"/>
      <c r="D48" s="30"/>
      <c r="E48" s="1"/>
      <c r="F48" s="1">
        <v>305.52081465082796</v>
      </c>
      <c r="G48" s="1">
        <v>152.76040732541398</v>
      </c>
      <c r="H48" s="12"/>
      <c r="I48" s="1">
        <v>350.3966638816521</v>
      </c>
      <c r="J48" s="1">
        <v>175.19833194082605</v>
      </c>
      <c r="K48" s="12"/>
    </row>
    <row r="49" spans="1:11" s="19" customFormat="1" ht="13.5" customHeight="1" x14ac:dyDescent="0.25">
      <c r="A49" s="165" t="s">
        <v>691</v>
      </c>
      <c r="B49" s="7" t="s">
        <v>163</v>
      </c>
      <c r="C49" s="5"/>
      <c r="D49" s="30"/>
      <c r="E49" s="1"/>
      <c r="F49" s="1">
        <v>346.86949633289498</v>
      </c>
      <c r="G49" s="1">
        <v>173.43474816644749</v>
      </c>
      <c r="H49" s="12"/>
      <c r="I49" s="1">
        <v>397.81876876789073</v>
      </c>
      <c r="J49" s="1">
        <v>198.90938438394537</v>
      </c>
      <c r="K49" s="12"/>
    </row>
    <row r="50" spans="1:11" s="19" customFormat="1" ht="13.5" customHeight="1" x14ac:dyDescent="0.25">
      <c r="A50" s="165" t="s">
        <v>692</v>
      </c>
      <c r="B50" s="7" t="s">
        <v>163</v>
      </c>
      <c r="C50" s="5"/>
      <c r="D50" s="30"/>
      <c r="E50" s="1"/>
      <c r="F50" s="1">
        <v>296.33221872147976</v>
      </c>
      <c r="G50" s="1">
        <v>148.16610936073988</v>
      </c>
      <c r="H50" s="12"/>
      <c r="I50" s="1">
        <v>339.85841835137683</v>
      </c>
      <c r="J50" s="1">
        <v>169.92920917568841</v>
      </c>
      <c r="K50" s="12"/>
    </row>
    <row r="51" spans="1:11" s="19" customFormat="1" ht="13.5" customHeight="1" x14ac:dyDescent="0.25">
      <c r="A51" s="165" t="s">
        <v>693</v>
      </c>
      <c r="B51" s="7" t="s">
        <v>163</v>
      </c>
      <c r="C51" s="5"/>
      <c r="D51" s="30"/>
      <c r="E51" s="1"/>
      <c r="F51" s="1">
        <v>317.77227588995891</v>
      </c>
      <c r="G51" s="1">
        <v>158.88613794497945</v>
      </c>
      <c r="H51" s="12"/>
      <c r="I51" s="1">
        <v>364.447657922019</v>
      </c>
      <c r="J51" s="1">
        <v>182.2238289610095</v>
      </c>
      <c r="K51" s="12"/>
    </row>
    <row r="52" spans="1:11" s="19" customFormat="1" ht="13.5" customHeight="1" x14ac:dyDescent="0.25">
      <c r="A52" s="165" t="s">
        <v>694</v>
      </c>
      <c r="B52" s="7" t="s">
        <v>163</v>
      </c>
      <c r="C52" s="5"/>
      <c r="D52" s="30"/>
      <c r="E52" s="1"/>
      <c r="F52" s="1">
        <v>310.77144089616985</v>
      </c>
      <c r="G52" s="1">
        <v>155.38572044808492</v>
      </c>
      <c r="H52" s="12"/>
      <c r="I52" s="1">
        <v>356.41851847038077</v>
      </c>
      <c r="J52" s="1">
        <v>178.20925923519039</v>
      </c>
      <c r="K52" s="12"/>
    </row>
    <row r="53" spans="1:11" s="19" customFormat="1" ht="13.5" customHeight="1" x14ac:dyDescent="0.25">
      <c r="A53" s="166" t="s">
        <v>695</v>
      </c>
      <c r="B53" s="7" t="s">
        <v>163</v>
      </c>
      <c r="C53" s="5"/>
      <c r="D53" s="30"/>
      <c r="E53" s="1"/>
      <c r="F53" s="1">
        <v>283.69789931862601</v>
      </c>
      <c r="G53" s="1">
        <v>141.84894965931301</v>
      </c>
      <c r="H53" s="12"/>
      <c r="I53" s="1">
        <v>325.36833074724831</v>
      </c>
      <c r="J53" s="1">
        <v>162.68416537362415</v>
      </c>
      <c r="K53" s="12"/>
    </row>
    <row r="54" spans="1:11" s="19" customFormat="1" ht="13.5" customHeight="1" x14ac:dyDescent="0.25">
      <c r="A54" s="118" t="s">
        <v>696</v>
      </c>
      <c r="B54" s="7" t="s">
        <v>163</v>
      </c>
      <c r="C54" s="5"/>
      <c r="D54" s="30"/>
      <c r="E54" s="1"/>
      <c r="F54" s="1">
        <v>376.73243310327661</v>
      </c>
      <c r="G54" s="1">
        <v>188.3662165516383</v>
      </c>
      <c r="H54" s="12"/>
      <c r="I54" s="1">
        <v>432.06806674128524</v>
      </c>
      <c r="J54" s="1">
        <v>216.03403337064262</v>
      </c>
      <c r="K54" s="12"/>
    </row>
    <row r="55" spans="1:11" s="19" customFormat="1" ht="13.5" customHeight="1" x14ac:dyDescent="0.25">
      <c r="A55" s="119" t="s">
        <v>697</v>
      </c>
      <c r="B55" s="7" t="s">
        <v>163</v>
      </c>
      <c r="C55" s="5"/>
      <c r="D55" s="30"/>
      <c r="E55" s="1"/>
      <c r="F55" s="1">
        <v>282.5493248274575</v>
      </c>
      <c r="G55" s="1">
        <v>141.27466241372875</v>
      </c>
      <c r="H55" s="12"/>
      <c r="I55" s="1">
        <v>324.05105005596397</v>
      </c>
      <c r="J55" s="1">
        <v>162.02552502798198</v>
      </c>
      <c r="K55" s="12"/>
    </row>
    <row r="56" spans="1:11" s="19" customFormat="1" ht="13.5" customHeight="1" x14ac:dyDescent="0.25">
      <c r="A56" s="119" t="s">
        <v>698</v>
      </c>
      <c r="B56" s="7" t="s">
        <v>163</v>
      </c>
      <c r="C56" s="5"/>
      <c r="D56" s="30"/>
      <c r="E56" s="1"/>
      <c r="F56" s="1">
        <v>219.76058597691136</v>
      </c>
      <c r="G56" s="1">
        <v>109.88029298845568</v>
      </c>
      <c r="H56" s="12"/>
      <c r="I56" s="1">
        <v>252.03970559908308</v>
      </c>
      <c r="J56" s="1">
        <v>126.01985279954154</v>
      </c>
      <c r="K56" s="12"/>
    </row>
    <row r="57" spans="1:11" s="19" customFormat="1" ht="13.5" customHeight="1" x14ac:dyDescent="0.25">
      <c r="A57" s="119" t="s">
        <v>699</v>
      </c>
      <c r="B57" s="7" t="s">
        <v>163</v>
      </c>
      <c r="C57" s="5"/>
      <c r="D57" s="30"/>
      <c r="E57" s="1"/>
      <c r="F57" s="1">
        <v>282.5493248274575</v>
      </c>
      <c r="G57" s="1">
        <v>141.27466241372875</v>
      </c>
      <c r="H57" s="12"/>
      <c r="I57" s="1">
        <v>324.05105005596397</v>
      </c>
      <c r="J57" s="1">
        <v>162.02552502798198</v>
      </c>
      <c r="K57" s="12"/>
    </row>
    <row r="58" spans="1:11" s="19" customFormat="1" ht="13.5" customHeight="1" x14ac:dyDescent="0.25">
      <c r="A58" s="119" t="s">
        <v>700</v>
      </c>
      <c r="B58" s="7" t="s">
        <v>163</v>
      </c>
      <c r="C58" s="5"/>
      <c r="D58" s="30"/>
      <c r="E58" s="1"/>
      <c r="F58" s="1">
        <v>244.87608151712979</v>
      </c>
      <c r="G58" s="1">
        <v>122.4380407585649</v>
      </c>
      <c r="H58" s="12"/>
      <c r="I58" s="1">
        <v>280.84424338183544</v>
      </c>
      <c r="J58" s="1">
        <v>140.42212169091772</v>
      </c>
      <c r="K58" s="12"/>
    </row>
    <row r="59" spans="1:11" s="19" customFormat="1" ht="13.5" customHeight="1" x14ac:dyDescent="0.25">
      <c r="A59" s="119" t="s">
        <v>701</v>
      </c>
      <c r="B59" s="7" t="s">
        <v>163</v>
      </c>
      <c r="C59" s="5"/>
      <c r="D59" s="30"/>
      <c r="E59" s="1"/>
      <c r="F59" s="1">
        <v>232.01204721604228</v>
      </c>
      <c r="G59" s="1">
        <v>116.00602360802114</v>
      </c>
      <c r="H59" s="12"/>
      <c r="I59" s="1">
        <v>266.09069963945001</v>
      </c>
      <c r="J59" s="1">
        <v>133.045349819725</v>
      </c>
      <c r="K59" s="12"/>
    </row>
    <row r="60" spans="1:11" s="19" customFormat="1" ht="13.5" customHeight="1" x14ac:dyDescent="0.25">
      <c r="A60" s="119" t="s">
        <v>702</v>
      </c>
      <c r="B60" s="7" t="s">
        <v>163</v>
      </c>
      <c r="C60" s="5"/>
      <c r="D60" s="30"/>
      <c r="E60" s="1"/>
      <c r="F60" s="1">
        <v>237.26267346138417</v>
      </c>
      <c r="G60" s="1">
        <v>118.63133673069208</v>
      </c>
      <c r="H60" s="12"/>
      <c r="I60" s="1">
        <v>272.11255422817879</v>
      </c>
      <c r="J60" s="1">
        <v>136.0562771140894</v>
      </c>
      <c r="K60" s="12"/>
    </row>
    <row r="61" spans="1:11" s="19" customFormat="1" ht="13.5" customHeight="1" x14ac:dyDescent="0.25">
      <c r="A61" s="120" t="s">
        <v>703</v>
      </c>
      <c r="B61" s="7" t="s">
        <v>163</v>
      </c>
      <c r="C61" s="5"/>
      <c r="D61" s="30"/>
      <c r="E61" s="1"/>
      <c r="F61" s="1">
        <v>219.37772781318853</v>
      </c>
      <c r="G61" s="1">
        <v>109.68886390659426</v>
      </c>
      <c r="H61" s="12"/>
      <c r="I61" s="1">
        <v>251.6006120353216</v>
      </c>
      <c r="J61" s="1">
        <v>125.8003060176608</v>
      </c>
      <c r="K61" s="12"/>
    </row>
    <row r="62" spans="1:11" ht="15" x14ac:dyDescent="0.25">
      <c r="A62" s="9" t="s">
        <v>263</v>
      </c>
      <c r="B62" s="7" t="s">
        <v>162</v>
      </c>
      <c r="C62" s="5"/>
      <c r="D62" s="30" t="str">
        <f>'New Retainer Proc Codes'!C32</f>
        <v>W1966</v>
      </c>
      <c r="E62" s="1"/>
      <c r="F62" s="1">
        <v>45.02</v>
      </c>
      <c r="G62" s="1"/>
      <c r="H62" s="1"/>
      <c r="I62" s="1">
        <v>52.86</v>
      </c>
      <c r="J62" s="1"/>
    </row>
    <row r="63" spans="1:11" ht="15" x14ac:dyDescent="0.25">
      <c r="A63" s="9" t="s">
        <v>264</v>
      </c>
      <c r="B63" s="7" t="s">
        <v>162</v>
      </c>
      <c r="C63" s="5"/>
      <c r="D63" s="30" t="str">
        <f>'New Retainer Proc Codes'!C33</f>
        <v>W1967</v>
      </c>
      <c r="E63" s="1"/>
      <c r="F63" s="1">
        <v>45.02</v>
      </c>
      <c r="G63" s="1"/>
      <c r="H63" s="1"/>
      <c r="I63" s="1">
        <v>52.86</v>
      </c>
      <c r="J63" s="1"/>
    </row>
    <row r="64" spans="1:11" s="19" customFormat="1" ht="15" x14ac:dyDescent="0.25">
      <c r="A64" s="9" t="s">
        <v>704</v>
      </c>
      <c r="B64" s="7" t="s">
        <v>162</v>
      </c>
      <c r="C64" s="5"/>
      <c r="D64" s="30"/>
      <c r="E64" s="1"/>
      <c r="F64" s="1">
        <v>45.02</v>
      </c>
      <c r="G64" s="1"/>
      <c r="H64" s="1"/>
      <c r="I64" s="1">
        <v>52.86</v>
      </c>
      <c r="J64" s="1"/>
    </row>
    <row r="65" spans="1:10" ht="15" x14ac:dyDescent="0.25">
      <c r="A65" s="9" t="s">
        <v>265</v>
      </c>
      <c r="B65" s="7" t="s">
        <v>162</v>
      </c>
      <c r="C65" s="5"/>
      <c r="D65" s="30" t="str">
        <f>'New Retainer Proc Codes'!C34</f>
        <v>W1966</v>
      </c>
      <c r="E65" s="1"/>
      <c r="F65" s="1">
        <v>90.08</v>
      </c>
      <c r="G65" s="1"/>
      <c r="H65" s="1"/>
      <c r="I65" s="1">
        <v>105.76</v>
      </c>
      <c r="J65" s="1"/>
    </row>
    <row r="66" spans="1:10" ht="15" x14ac:dyDescent="0.25">
      <c r="A66" s="9" t="s">
        <v>266</v>
      </c>
      <c r="B66" s="7" t="s">
        <v>162</v>
      </c>
      <c r="C66" s="5"/>
      <c r="D66" s="30" t="str">
        <f>'New Retainer Proc Codes'!C35</f>
        <v>W1967</v>
      </c>
      <c r="E66" s="1"/>
      <c r="F66" s="1">
        <v>90.08</v>
      </c>
      <c r="G66" s="1"/>
      <c r="H66" s="1"/>
      <c r="I66" s="1">
        <v>105.76</v>
      </c>
      <c r="J66" s="1"/>
    </row>
    <row r="67" spans="1:10" s="19" customFormat="1" ht="15" x14ac:dyDescent="0.25">
      <c r="A67" s="9" t="s">
        <v>705</v>
      </c>
      <c r="B67" s="7" t="s">
        <v>162</v>
      </c>
      <c r="C67" s="5"/>
      <c r="D67" s="30"/>
      <c r="E67" s="1"/>
      <c r="F67" s="1">
        <v>90.08</v>
      </c>
      <c r="G67" s="1"/>
      <c r="H67" s="1"/>
      <c r="I67" s="1">
        <v>105.76</v>
      </c>
      <c r="J67" s="1"/>
    </row>
    <row r="68" spans="1:10" ht="15" x14ac:dyDescent="0.25">
      <c r="A68" s="9" t="s">
        <v>267</v>
      </c>
      <c r="B68" s="7" t="s">
        <v>162</v>
      </c>
      <c r="C68" s="5"/>
      <c r="D68" s="30" t="str">
        <f>'New Retainer Proc Codes'!C36</f>
        <v>W1966</v>
      </c>
      <c r="E68" s="1"/>
      <c r="F68" s="1">
        <v>9.34</v>
      </c>
      <c r="G68" s="1"/>
      <c r="H68" s="1"/>
      <c r="I68" s="1">
        <v>11.36</v>
      </c>
      <c r="J68" s="1"/>
    </row>
    <row r="69" spans="1:10" ht="15" x14ac:dyDescent="0.25">
      <c r="A69" s="9" t="s">
        <v>268</v>
      </c>
      <c r="B69" s="7" t="s">
        <v>162</v>
      </c>
      <c r="C69" s="5"/>
      <c r="D69" s="30" t="str">
        <f>'New Retainer Proc Codes'!C37</f>
        <v>W1967</v>
      </c>
      <c r="E69" s="1"/>
      <c r="F69" s="1">
        <v>9.34</v>
      </c>
      <c r="G69" s="1"/>
      <c r="H69" s="1"/>
      <c r="I69" s="1">
        <v>11.36</v>
      </c>
      <c r="J69" s="1"/>
    </row>
    <row r="70" spans="1:10" s="19" customFormat="1" ht="15" x14ac:dyDescent="0.25">
      <c r="A70" s="9" t="s">
        <v>706</v>
      </c>
      <c r="B70" s="7" t="s">
        <v>162</v>
      </c>
      <c r="C70" s="5"/>
      <c r="D70" s="30"/>
      <c r="E70" s="1"/>
      <c r="F70" s="1">
        <v>9.34</v>
      </c>
      <c r="G70" s="1"/>
      <c r="H70" s="1"/>
      <c r="I70" s="1">
        <v>11.36</v>
      </c>
      <c r="J70" s="1"/>
    </row>
    <row r="71" spans="1:10" ht="15" x14ac:dyDescent="0.25">
      <c r="A71" s="9" t="s">
        <v>269</v>
      </c>
      <c r="B71" s="7" t="s">
        <v>162</v>
      </c>
      <c r="C71" s="5"/>
      <c r="D71" s="30" t="str">
        <f>'New Retainer Proc Codes'!C38</f>
        <v>W1966</v>
      </c>
      <c r="E71" s="1"/>
      <c r="F71" s="1">
        <v>15.42</v>
      </c>
      <c r="G71" s="1"/>
      <c r="H71" s="1"/>
      <c r="I71" s="1">
        <v>18.11</v>
      </c>
      <c r="J71" s="1"/>
    </row>
    <row r="72" spans="1:10" ht="15" x14ac:dyDescent="0.25">
      <c r="A72" s="9" t="s">
        <v>270</v>
      </c>
      <c r="B72" s="7" t="s">
        <v>162</v>
      </c>
      <c r="C72" s="5"/>
      <c r="D72" s="30" t="str">
        <f>'New Retainer Proc Codes'!C39</f>
        <v>W1967</v>
      </c>
      <c r="E72" s="1"/>
      <c r="F72" s="1">
        <v>15.42</v>
      </c>
      <c r="G72" s="1"/>
      <c r="H72" s="1"/>
      <c r="I72" s="1">
        <v>18.11</v>
      </c>
      <c r="J72" s="1"/>
    </row>
    <row r="73" spans="1:10" s="19" customFormat="1" ht="15" x14ac:dyDescent="0.25">
      <c r="A73" s="9" t="s">
        <v>707</v>
      </c>
      <c r="B73" s="7" t="s">
        <v>162</v>
      </c>
      <c r="C73" s="5"/>
      <c r="D73" s="30"/>
      <c r="E73" s="1"/>
      <c r="F73" s="1">
        <v>15.42</v>
      </c>
      <c r="G73" s="1"/>
      <c r="H73" s="1"/>
      <c r="I73" s="1">
        <v>18.11</v>
      </c>
      <c r="J73" s="1"/>
    </row>
    <row r="74" spans="1:10" ht="15" x14ac:dyDescent="0.25">
      <c r="A74" s="18" t="s">
        <v>103</v>
      </c>
      <c r="B74" s="7" t="s">
        <v>161</v>
      </c>
      <c r="C74" s="30" t="s">
        <v>612</v>
      </c>
      <c r="D74" s="30"/>
      <c r="E74" s="32"/>
      <c r="F74" s="32"/>
      <c r="G74" s="32">
        <v>4.9800000000000004</v>
      </c>
      <c r="H74" s="32"/>
      <c r="I74" s="32"/>
      <c r="J74" s="32">
        <v>5.85</v>
      </c>
    </row>
    <row r="75" spans="1:10" ht="15" x14ac:dyDescent="0.25">
      <c r="A75" s="18" t="s">
        <v>104</v>
      </c>
      <c r="B75" s="7" t="s">
        <v>161</v>
      </c>
      <c r="C75" s="30" t="s">
        <v>613</v>
      </c>
      <c r="D75" s="30"/>
      <c r="E75" s="32"/>
      <c r="F75" s="32"/>
      <c r="G75" s="32">
        <v>9.9600000000000009</v>
      </c>
      <c r="H75" s="32"/>
      <c r="I75" s="32"/>
      <c r="J75" s="32">
        <v>11.69</v>
      </c>
    </row>
    <row r="76" spans="1:10" s="19" customFormat="1" ht="15" x14ac:dyDescent="0.25">
      <c r="A76" s="9" t="s">
        <v>101</v>
      </c>
      <c r="B76" s="7" t="s">
        <v>161</v>
      </c>
      <c r="C76" s="5" t="s">
        <v>614</v>
      </c>
      <c r="D76" s="30"/>
      <c r="E76" s="32"/>
      <c r="F76" s="32"/>
      <c r="G76" s="32">
        <v>5.55</v>
      </c>
      <c r="H76" s="32"/>
      <c r="I76" s="32"/>
      <c r="J76" s="32">
        <v>6.51</v>
      </c>
    </row>
    <row r="77" spans="1:10" s="19" customFormat="1" ht="15" x14ac:dyDescent="0.25">
      <c r="A77" s="9" t="s">
        <v>102</v>
      </c>
      <c r="B77" s="7" t="s">
        <v>161</v>
      </c>
      <c r="C77" s="5" t="s">
        <v>615</v>
      </c>
      <c r="D77" s="30"/>
      <c r="E77" s="32"/>
      <c r="F77" s="32"/>
      <c r="G77" s="32">
        <v>11.09</v>
      </c>
      <c r="H77" s="32"/>
      <c r="I77" s="32"/>
      <c r="J77" s="32">
        <v>13.02</v>
      </c>
    </row>
    <row r="78" spans="1:10" s="19" customFormat="1" ht="15" x14ac:dyDescent="0.25">
      <c r="A78" s="122" t="s">
        <v>105</v>
      </c>
      <c r="B78" s="7" t="s">
        <v>161</v>
      </c>
      <c r="C78" s="5" t="s">
        <v>616</v>
      </c>
      <c r="D78" s="129"/>
      <c r="E78" s="132"/>
      <c r="F78" s="1"/>
      <c r="G78" s="32">
        <v>4.9800000000000004</v>
      </c>
      <c r="H78" s="32"/>
      <c r="I78" s="32"/>
      <c r="J78" s="32">
        <v>5.85</v>
      </c>
    </row>
    <row r="79" spans="1:10" ht="15" x14ac:dyDescent="0.25">
      <c r="A79" s="122" t="s">
        <v>106</v>
      </c>
      <c r="B79" s="7" t="s">
        <v>161</v>
      </c>
      <c r="C79" s="5" t="s">
        <v>617</v>
      </c>
      <c r="D79" s="129"/>
      <c r="E79" s="132"/>
      <c r="F79" s="1"/>
      <c r="G79" s="32">
        <v>9.9600000000000009</v>
      </c>
      <c r="H79" s="32"/>
      <c r="I79" s="32"/>
      <c r="J79" s="32">
        <v>11.69</v>
      </c>
    </row>
    <row r="80" spans="1:10" s="19" customFormat="1" ht="15" x14ac:dyDescent="0.25">
      <c r="A80" s="18" t="s">
        <v>708</v>
      </c>
      <c r="B80" s="7" t="s">
        <v>161</v>
      </c>
      <c r="C80" s="5"/>
      <c r="D80" s="83"/>
      <c r="E80" s="193"/>
      <c r="F80" s="1"/>
      <c r="G80" s="32">
        <v>4.9800000000000004</v>
      </c>
      <c r="H80" s="32"/>
      <c r="I80" s="32"/>
      <c r="J80" s="32">
        <v>5.85</v>
      </c>
    </row>
    <row r="81" spans="1:10" s="19" customFormat="1" ht="15" x14ac:dyDescent="0.25">
      <c r="A81" s="18" t="s">
        <v>709</v>
      </c>
      <c r="B81" s="7" t="s">
        <v>161</v>
      </c>
      <c r="C81" s="5"/>
      <c r="D81" s="83"/>
      <c r="E81" s="193"/>
      <c r="F81" s="1"/>
      <c r="G81" s="32">
        <v>9.9600000000000009</v>
      </c>
      <c r="H81" s="32"/>
      <c r="I81" s="32"/>
      <c r="J81" s="32">
        <v>11.69</v>
      </c>
    </row>
    <row r="82" spans="1:10" s="19" customFormat="1" ht="15" x14ac:dyDescent="0.25">
      <c r="A82" s="9" t="s">
        <v>710</v>
      </c>
      <c r="B82" s="7" t="s">
        <v>161</v>
      </c>
      <c r="C82" s="5"/>
      <c r="D82" s="83"/>
      <c r="E82" s="193"/>
      <c r="F82" s="1"/>
      <c r="G82" s="32">
        <v>5.55</v>
      </c>
      <c r="H82" s="32"/>
      <c r="I82" s="32"/>
      <c r="J82" s="32">
        <v>6.51</v>
      </c>
    </row>
    <row r="83" spans="1:10" s="19" customFormat="1" ht="15" x14ac:dyDescent="0.25">
      <c r="A83" s="9" t="s">
        <v>711</v>
      </c>
      <c r="B83" s="7" t="s">
        <v>161</v>
      </c>
      <c r="C83" s="5"/>
      <c r="D83" s="83"/>
      <c r="E83" s="193"/>
      <c r="F83" s="1"/>
      <c r="G83" s="32">
        <v>11.09</v>
      </c>
      <c r="H83" s="32"/>
      <c r="I83" s="32"/>
      <c r="J83" s="32">
        <v>13.02</v>
      </c>
    </row>
    <row r="84" spans="1:10" s="19" customFormat="1" ht="15" x14ac:dyDescent="0.25">
      <c r="A84" s="122" t="s">
        <v>712</v>
      </c>
      <c r="B84" s="7" t="s">
        <v>161</v>
      </c>
      <c r="C84" s="5"/>
      <c r="D84" s="83"/>
      <c r="E84" s="193"/>
      <c r="F84" s="1"/>
      <c r="G84" s="32">
        <v>4.9800000000000004</v>
      </c>
      <c r="H84" s="32"/>
      <c r="I84" s="32"/>
      <c r="J84" s="32">
        <v>5.85</v>
      </c>
    </row>
    <row r="85" spans="1:10" s="19" customFormat="1" ht="15" x14ac:dyDescent="0.25">
      <c r="A85" s="122" t="s">
        <v>713</v>
      </c>
      <c r="B85" s="7" t="s">
        <v>161</v>
      </c>
      <c r="C85" s="5"/>
      <c r="D85" s="83"/>
      <c r="E85" s="193"/>
      <c r="F85" s="1"/>
      <c r="G85" s="32">
        <v>9.9600000000000009</v>
      </c>
      <c r="H85" s="32"/>
      <c r="I85" s="32"/>
      <c r="J85" s="32">
        <v>11.69</v>
      </c>
    </row>
    <row r="86" spans="1:10" ht="15" x14ac:dyDescent="0.25">
      <c r="A86" s="9" t="s">
        <v>273</v>
      </c>
      <c r="B86" s="7" t="s">
        <v>164</v>
      </c>
      <c r="C86" s="5"/>
      <c r="D86" s="30" t="str">
        <f>'New Retainer Proc Codes'!C56</f>
        <v>W1968</v>
      </c>
      <c r="E86" s="1"/>
      <c r="F86" s="1">
        <v>487.36</v>
      </c>
      <c r="G86" s="1"/>
      <c r="H86" s="1"/>
      <c r="I86" s="1">
        <v>561.04999999999995</v>
      </c>
      <c r="J86" s="1"/>
    </row>
    <row r="87" spans="1:10" ht="15" x14ac:dyDescent="0.25">
      <c r="A87" s="9" t="s">
        <v>274</v>
      </c>
      <c r="B87" s="7" t="s">
        <v>164</v>
      </c>
      <c r="C87" s="5"/>
      <c r="D87" s="30" t="s">
        <v>584</v>
      </c>
      <c r="E87" s="1"/>
      <c r="F87" s="1">
        <v>487.36</v>
      </c>
      <c r="G87" s="1"/>
      <c r="H87" s="1"/>
      <c r="I87" s="1">
        <v>561.04999999999995</v>
      </c>
      <c r="J87" s="1"/>
    </row>
    <row r="88" spans="1:10" s="19" customFormat="1" ht="15" x14ac:dyDescent="0.25">
      <c r="A88" s="9" t="s">
        <v>714</v>
      </c>
      <c r="B88" s="7" t="s">
        <v>164</v>
      </c>
      <c r="C88" s="5"/>
      <c r="D88" s="30"/>
      <c r="E88" s="1"/>
      <c r="F88" s="1">
        <v>487.36</v>
      </c>
      <c r="G88" s="1"/>
      <c r="H88" s="1"/>
      <c r="I88" s="1">
        <v>561.04999999999995</v>
      </c>
      <c r="J88" s="1"/>
    </row>
    <row r="89" spans="1:10" ht="15" x14ac:dyDescent="0.25">
      <c r="A89" s="18" t="s">
        <v>603</v>
      </c>
      <c r="B89" s="31" t="s">
        <v>162</v>
      </c>
      <c r="C89" s="30"/>
      <c r="D89" s="30" t="str">
        <f>'New Retainer Proc Codes'!C58</f>
        <v>W5658</v>
      </c>
      <c r="E89" s="32"/>
      <c r="F89" s="1">
        <v>66.239999999999995</v>
      </c>
      <c r="G89" s="32"/>
      <c r="H89" s="32"/>
      <c r="I89" s="1">
        <v>75.36</v>
      </c>
      <c r="J89" s="32"/>
    </row>
    <row r="90" spans="1:10" ht="15" x14ac:dyDescent="0.25">
      <c r="A90" s="18" t="s">
        <v>602</v>
      </c>
      <c r="B90" s="31" t="s">
        <v>162</v>
      </c>
      <c r="C90" s="30"/>
      <c r="D90" s="30" t="s">
        <v>586</v>
      </c>
      <c r="E90" s="32"/>
      <c r="F90" s="1">
        <v>66.239999999999995</v>
      </c>
      <c r="G90" s="32"/>
      <c r="H90" s="32"/>
      <c r="I90" s="1">
        <v>75.36</v>
      </c>
      <c r="J90" s="32"/>
    </row>
    <row r="91" spans="1:10" s="19" customFormat="1" ht="15" x14ac:dyDescent="0.25">
      <c r="A91" s="18" t="s">
        <v>715</v>
      </c>
      <c r="B91" s="31" t="s">
        <v>162</v>
      </c>
      <c r="C91" s="30"/>
      <c r="D91" s="30"/>
      <c r="E91" s="32"/>
      <c r="F91" s="1">
        <v>66.239999999999995</v>
      </c>
      <c r="G91" s="32"/>
      <c r="H91" s="32"/>
      <c r="I91" s="1">
        <v>75.36</v>
      </c>
      <c r="J91" s="32"/>
    </row>
    <row r="92" spans="1:10" ht="15" x14ac:dyDescent="0.25">
      <c r="A92" s="9" t="s">
        <v>275</v>
      </c>
      <c r="B92" s="31" t="s">
        <v>162</v>
      </c>
      <c r="C92" s="5"/>
      <c r="D92" s="30" t="str">
        <f>'New Retainer Proc Codes'!C60</f>
        <v>W1969</v>
      </c>
      <c r="E92" s="1"/>
      <c r="F92" s="1">
        <v>51.36</v>
      </c>
      <c r="G92" s="1"/>
      <c r="H92" s="1"/>
      <c r="I92" s="1">
        <v>58.43</v>
      </c>
      <c r="J92" s="1"/>
    </row>
    <row r="93" spans="1:10" ht="15" x14ac:dyDescent="0.25">
      <c r="A93" s="9" t="s">
        <v>276</v>
      </c>
      <c r="B93" s="31" t="s">
        <v>162</v>
      </c>
      <c r="C93" s="5"/>
      <c r="D93" s="30" t="s">
        <v>587</v>
      </c>
      <c r="E93" s="1"/>
      <c r="F93" s="1">
        <v>51.36</v>
      </c>
      <c r="G93" s="1"/>
      <c r="H93" s="1"/>
      <c r="I93" s="1">
        <v>58.43</v>
      </c>
      <c r="J93" s="1"/>
    </row>
    <row r="94" spans="1:10" s="19" customFormat="1" ht="15" x14ac:dyDescent="0.25">
      <c r="A94" s="9" t="s">
        <v>716</v>
      </c>
      <c r="B94" s="31" t="s">
        <v>162</v>
      </c>
      <c r="C94" s="5"/>
      <c r="D94" s="30"/>
      <c r="E94" s="1"/>
      <c r="F94" s="1">
        <v>51.36</v>
      </c>
      <c r="G94" s="1"/>
      <c r="H94" s="1"/>
      <c r="I94" s="1">
        <v>58.43</v>
      </c>
      <c r="J94" s="1"/>
    </row>
    <row r="95" spans="1:10" ht="15" x14ac:dyDescent="0.25">
      <c r="A95" s="9" t="s">
        <v>118</v>
      </c>
      <c r="B95" s="7" t="s">
        <v>159</v>
      </c>
      <c r="C95" s="5" t="s">
        <v>39</v>
      </c>
      <c r="D95" s="30"/>
      <c r="E95" s="1">
        <v>15000</v>
      </c>
      <c r="F95" s="1"/>
      <c r="G95" s="1"/>
      <c r="H95" s="1">
        <v>15000</v>
      </c>
      <c r="I95" s="1"/>
      <c r="J95" s="1"/>
    </row>
    <row r="96" spans="1:10" ht="15" x14ac:dyDescent="0.25">
      <c r="A96" s="9" t="s">
        <v>119</v>
      </c>
      <c r="B96" s="7" t="s">
        <v>159</v>
      </c>
      <c r="C96" s="5" t="s">
        <v>40</v>
      </c>
      <c r="D96" s="30"/>
      <c r="E96" s="1">
        <v>15000</v>
      </c>
      <c r="F96" s="1"/>
      <c r="G96" s="1"/>
      <c r="H96" s="1">
        <v>15000</v>
      </c>
      <c r="I96" s="1"/>
      <c r="J96" s="1"/>
    </row>
    <row r="97" spans="1:12" ht="15" x14ac:dyDescent="0.25">
      <c r="A97" s="9" t="s">
        <v>120</v>
      </c>
      <c r="B97" s="7" t="s">
        <v>159</v>
      </c>
      <c r="C97" s="5" t="s">
        <v>41</v>
      </c>
      <c r="D97" s="30"/>
      <c r="E97" s="1">
        <v>15000</v>
      </c>
      <c r="F97" s="1"/>
      <c r="G97" s="1"/>
      <c r="H97" s="1">
        <v>15000</v>
      </c>
      <c r="I97" s="1"/>
      <c r="J97" s="1"/>
    </row>
    <row r="98" spans="1:12" s="19" customFormat="1" ht="15" x14ac:dyDescent="0.25">
      <c r="A98" s="9" t="s">
        <v>717</v>
      </c>
      <c r="B98" s="7"/>
      <c r="C98" s="5"/>
      <c r="D98" s="30"/>
      <c r="E98" s="1">
        <v>15000</v>
      </c>
      <c r="F98" s="1"/>
      <c r="G98" s="1"/>
      <c r="H98" s="1">
        <v>15000</v>
      </c>
      <c r="I98" s="1"/>
      <c r="J98" s="1"/>
    </row>
    <row r="99" spans="1:12" ht="15" x14ac:dyDescent="0.25">
      <c r="A99" s="9" t="s">
        <v>644</v>
      </c>
      <c r="B99" s="7" t="s">
        <v>161</v>
      </c>
      <c r="C99" s="5" t="s">
        <v>51</v>
      </c>
      <c r="D99" s="30"/>
      <c r="E99" s="1"/>
      <c r="F99" s="1"/>
      <c r="G99" s="1">
        <v>12.18</v>
      </c>
      <c r="H99" s="1"/>
      <c r="I99" s="1"/>
      <c r="J99" s="1">
        <v>13.06</v>
      </c>
    </row>
    <row r="100" spans="1:12" ht="15" x14ac:dyDescent="0.25">
      <c r="A100" s="9" t="s">
        <v>645</v>
      </c>
      <c r="B100" s="7" t="s">
        <v>161</v>
      </c>
      <c r="C100" s="5" t="s">
        <v>52</v>
      </c>
      <c r="D100" s="30"/>
      <c r="E100" s="1"/>
      <c r="F100" s="1"/>
      <c r="G100" s="1">
        <v>12.18</v>
      </c>
      <c r="H100" s="1"/>
      <c r="I100" s="1"/>
      <c r="J100" s="1">
        <v>13.06</v>
      </c>
    </row>
    <row r="101" spans="1:12" ht="15" x14ac:dyDescent="0.25">
      <c r="A101" s="9" t="s">
        <v>646</v>
      </c>
      <c r="B101" s="7" t="s">
        <v>161</v>
      </c>
      <c r="C101" s="5" t="s">
        <v>167</v>
      </c>
      <c r="D101" s="30"/>
      <c r="E101" s="1"/>
      <c r="F101" s="1"/>
      <c r="G101" s="1">
        <v>12.18</v>
      </c>
      <c r="H101" s="1"/>
      <c r="I101" s="1"/>
      <c r="J101" s="1">
        <v>13.06</v>
      </c>
    </row>
    <row r="102" spans="1:12" s="19" customFormat="1" ht="15" x14ac:dyDescent="0.25">
      <c r="A102" s="9" t="s">
        <v>718</v>
      </c>
      <c r="B102" s="7" t="s">
        <v>161</v>
      </c>
      <c r="C102" s="5"/>
      <c r="D102" s="30"/>
      <c r="E102" s="1"/>
      <c r="F102" s="1"/>
      <c r="G102" s="1">
        <v>12.18</v>
      </c>
      <c r="H102" s="1"/>
      <c r="I102" s="1"/>
      <c r="J102" s="1">
        <v>13.06</v>
      </c>
    </row>
    <row r="103" spans="1:12" ht="15" x14ac:dyDescent="0.25">
      <c r="A103" s="9" t="s">
        <v>135</v>
      </c>
      <c r="B103" s="7" t="s">
        <v>161</v>
      </c>
      <c r="C103" s="5" t="s">
        <v>58</v>
      </c>
      <c r="D103" s="30" t="str">
        <f>'New Retainer Proc Codes'!C90</f>
        <v>W1976</v>
      </c>
      <c r="E103" s="1">
        <v>10.494771705889967</v>
      </c>
      <c r="F103" s="1">
        <v>10.494771705889967</v>
      </c>
      <c r="G103" s="1">
        <v>5.25</v>
      </c>
      <c r="H103" s="1">
        <v>12.03627647479969</v>
      </c>
      <c r="I103" s="1">
        <v>12.03627647479969</v>
      </c>
      <c r="J103" s="1">
        <v>6.02</v>
      </c>
    </row>
    <row r="104" spans="1:12" ht="15" x14ac:dyDescent="0.25">
      <c r="A104" s="9" t="s">
        <v>136</v>
      </c>
      <c r="B104" s="7" t="s">
        <v>161</v>
      </c>
      <c r="C104" s="5" t="s">
        <v>59</v>
      </c>
      <c r="D104" s="30" t="str">
        <f>'New Retainer Proc Codes'!C91</f>
        <v>W1977</v>
      </c>
      <c r="E104" s="1">
        <v>10.494771705889967</v>
      </c>
      <c r="F104" s="1">
        <v>10.494771705889967</v>
      </c>
      <c r="G104" s="1">
        <v>5.25</v>
      </c>
      <c r="H104" s="1">
        <v>12.03627647479969</v>
      </c>
      <c r="I104" s="1">
        <v>12.03627647479969</v>
      </c>
      <c r="J104" s="1">
        <v>6.02</v>
      </c>
    </row>
    <row r="105" spans="1:12" ht="15" x14ac:dyDescent="0.25">
      <c r="A105" s="9" t="s">
        <v>137</v>
      </c>
      <c r="B105" s="7" t="s">
        <v>161</v>
      </c>
      <c r="C105" s="5" t="s">
        <v>60</v>
      </c>
      <c r="D105" s="30" t="str">
        <f>'New Retainer Proc Codes'!C92</f>
        <v>W1978</v>
      </c>
      <c r="E105" s="1">
        <v>10.494771705889967</v>
      </c>
      <c r="F105" s="1">
        <v>10.494771705889967</v>
      </c>
      <c r="G105" s="1">
        <v>5.25</v>
      </c>
      <c r="H105" s="1">
        <v>12.03627647479969</v>
      </c>
      <c r="I105" s="1">
        <v>12.03627647479969</v>
      </c>
      <c r="J105" s="1">
        <v>6.02</v>
      </c>
    </row>
    <row r="106" spans="1:12" s="19" customFormat="1" ht="15" x14ac:dyDescent="0.25">
      <c r="A106" s="9" t="s">
        <v>719</v>
      </c>
      <c r="B106" s="7" t="s">
        <v>161</v>
      </c>
      <c r="C106" s="5"/>
      <c r="D106" s="30"/>
      <c r="E106" s="1">
        <v>10.494771705889967</v>
      </c>
      <c r="F106" s="1">
        <v>10.494771705889967</v>
      </c>
      <c r="G106" s="1">
        <v>5.25</v>
      </c>
      <c r="H106" s="1">
        <v>12.03627647479969</v>
      </c>
      <c r="I106" s="1">
        <v>12.03627647479969</v>
      </c>
      <c r="J106" s="1">
        <v>6.02</v>
      </c>
    </row>
    <row r="107" spans="1:12" s="19" customFormat="1" ht="15" x14ac:dyDescent="0.25">
      <c r="A107" s="82" t="s">
        <v>551</v>
      </c>
      <c r="B107" s="7" t="s">
        <v>161</v>
      </c>
      <c r="C107" s="5" t="s">
        <v>61</v>
      </c>
      <c r="D107" s="30" t="s">
        <v>382</v>
      </c>
      <c r="E107" s="1">
        <v>13.29</v>
      </c>
      <c r="F107" s="1">
        <v>13.29</v>
      </c>
      <c r="G107" s="1">
        <v>6.65</v>
      </c>
      <c r="H107" s="1">
        <v>15.6</v>
      </c>
      <c r="I107" s="1">
        <v>15.6</v>
      </c>
      <c r="J107" s="1">
        <v>7.8</v>
      </c>
    </row>
    <row r="108" spans="1:12" s="19" customFormat="1" ht="15" x14ac:dyDescent="0.25">
      <c r="A108" s="82" t="s">
        <v>552</v>
      </c>
      <c r="B108" s="7" t="s">
        <v>161</v>
      </c>
      <c r="C108" s="5" t="s">
        <v>62</v>
      </c>
      <c r="D108" s="30" t="s">
        <v>383</v>
      </c>
      <c r="E108" s="1">
        <v>13.29</v>
      </c>
      <c r="F108" s="1">
        <v>13.29</v>
      </c>
      <c r="G108" s="1">
        <v>6.65</v>
      </c>
      <c r="H108" s="1">
        <v>15.6</v>
      </c>
      <c r="I108" s="1">
        <v>15.6</v>
      </c>
      <c r="J108" s="1">
        <v>7.8</v>
      </c>
    </row>
    <row r="109" spans="1:12" s="19" customFormat="1" ht="15" x14ac:dyDescent="0.25">
      <c r="A109" s="82" t="s">
        <v>553</v>
      </c>
      <c r="B109" s="7" t="s">
        <v>161</v>
      </c>
      <c r="C109" s="81" t="s">
        <v>63</v>
      </c>
      <c r="D109" s="30" t="s">
        <v>384</v>
      </c>
      <c r="E109" s="1">
        <v>13.29</v>
      </c>
      <c r="F109" s="1">
        <v>13.29</v>
      </c>
      <c r="G109" s="1">
        <v>6.65</v>
      </c>
      <c r="H109" s="1">
        <v>15.6</v>
      </c>
      <c r="I109" s="1">
        <v>15.6</v>
      </c>
      <c r="J109" s="1">
        <v>7.8</v>
      </c>
    </row>
    <row r="110" spans="1:12" s="19" customFormat="1" ht="15" x14ac:dyDescent="0.25">
      <c r="A110" s="82" t="s">
        <v>720</v>
      </c>
      <c r="B110" s="7" t="s">
        <v>161</v>
      </c>
      <c r="C110" s="81"/>
      <c r="D110" s="83"/>
      <c r="E110" s="1">
        <v>13.29</v>
      </c>
      <c r="F110" s="1">
        <v>13.29</v>
      </c>
      <c r="G110" s="1">
        <v>6.65</v>
      </c>
      <c r="H110" s="1">
        <v>15.6</v>
      </c>
      <c r="I110" s="1">
        <v>15.6</v>
      </c>
      <c r="J110" s="1">
        <v>7.8</v>
      </c>
    </row>
    <row r="111" spans="1:12" s="19" customFormat="1" ht="15" x14ac:dyDescent="0.25">
      <c r="A111" s="123" t="s">
        <v>543</v>
      </c>
      <c r="B111" s="7" t="s">
        <v>163</v>
      </c>
      <c r="C111" s="81" t="s">
        <v>541</v>
      </c>
      <c r="D111" s="129" t="s">
        <v>542</v>
      </c>
      <c r="E111" s="132"/>
      <c r="F111" s="1">
        <v>634.01311912502661</v>
      </c>
      <c r="G111" s="1">
        <v>317.0065595625133</v>
      </c>
      <c r="H111" s="130"/>
      <c r="I111" s="1">
        <v>727.13894158899222</v>
      </c>
      <c r="J111" s="1">
        <v>363.56947079449611</v>
      </c>
      <c r="K111" s="34"/>
      <c r="L111" s="34"/>
    </row>
    <row r="112" spans="1:12" s="19" customFormat="1" ht="15" x14ac:dyDescent="0.25">
      <c r="A112" s="123" t="s">
        <v>544</v>
      </c>
      <c r="B112" s="7" t="s">
        <v>163</v>
      </c>
      <c r="C112" s="81" t="s">
        <v>541</v>
      </c>
      <c r="D112" s="129" t="s">
        <v>542</v>
      </c>
      <c r="E112" s="132"/>
      <c r="F112" s="1">
        <v>411.18966783833241</v>
      </c>
      <c r="G112" s="1">
        <v>205.59483391916621</v>
      </c>
      <c r="H112" s="130"/>
      <c r="I112" s="1">
        <v>471.58648747981749</v>
      </c>
      <c r="J112" s="1">
        <v>235.79324373990875</v>
      </c>
      <c r="K112" s="34"/>
      <c r="L112" s="34"/>
    </row>
    <row r="113" spans="1:12" s="19" customFormat="1" ht="15" x14ac:dyDescent="0.25">
      <c r="A113" s="123" t="s">
        <v>545</v>
      </c>
      <c r="B113" s="7" t="s">
        <v>163</v>
      </c>
      <c r="C113" s="81" t="s">
        <v>541</v>
      </c>
      <c r="D113" s="129" t="s">
        <v>542</v>
      </c>
      <c r="E113" s="132"/>
      <c r="F113" s="1">
        <v>305.52081465082796</v>
      </c>
      <c r="G113" s="1">
        <v>152.76040732541398</v>
      </c>
      <c r="H113" s="130"/>
      <c r="I113" s="1">
        <v>350.3966638816521</v>
      </c>
      <c r="J113" s="1">
        <v>175.19833194082605</v>
      </c>
      <c r="K113" s="34"/>
      <c r="L113" s="34"/>
    </row>
    <row r="114" spans="1:12" s="19" customFormat="1" ht="15" x14ac:dyDescent="0.25">
      <c r="A114" s="123" t="s">
        <v>546</v>
      </c>
      <c r="B114" s="7" t="s">
        <v>163</v>
      </c>
      <c r="C114" s="81" t="s">
        <v>541</v>
      </c>
      <c r="D114" s="129" t="s">
        <v>542</v>
      </c>
      <c r="E114" s="132"/>
      <c r="F114" s="1">
        <v>346.86949633289498</v>
      </c>
      <c r="G114" s="1">
        <v>173.43474816644749</v>
      </c>
      <c r="H114" s="130"/>
      <c r="I114" s="1">
        <v>397.81876876789073</v>
      </c>
      <c r="J114" s="1">
        <v>198.90938438394537</v>
      </c>
      <c r="K114" s="34"/>
      <c r="L114" s="34"/>
    </row>
    <row r="115" spans="1:12" s="19" customFormat="1" ht="15" x14ac:dyDescent="0.25">
      <c r="A115" s="123" t="s">
        <v>547</v>
      </c>
      <c r="B115" s="7" t="s">
        <v>163</v>
      </c>
      <c r="C115" s="81" t="s">
        <v>541</v>
      </c>
      <c r="D115" s="129" t="s">
        <v>542</v>
      </c>
      <c r="E115" s="132"/>
      <c r="F115" s="1">
        <v>376.73243310327661</v>
      </c>
      <c r="G115" s="1">
        <v>188.3662165516383</v>
      </c>
      <c r="H115" s="130"/>
      <c r="I115" s="1">
        <v>432.06806674128524</v>
      </c>
      <c r="J115" s="1">
        <v>216.03403337064262</v>
      </c>
      <c r="K115" s="34"/>
      <c r="L115" s="34"/>
    </row>
    <row r="116" spans="1:12" s="19" customFormat="1" ht="15" x14ac:dyDescent="0.25">
      <c r="A116" s="123" t="s">
        <v>548</v>
      </c>
      <c r="B116" s="7" t="s">
        <v>163</v>
      </c>
      <c r="C116" s="81" t="s">
        <v>541</v>
      </c>
      <c r="D116" s="129" t="s">
        <v>542</v>
      </c>
      <c r="E116" s="132"/>
      <c r="F116" s="1">
        <v>282.5493248274575</v>
      </c>
      <c r="G116" s="1">
        <v>141.27466241372875</v>
      </c>
      <c r="H116" s="130"/>
      <c r="I116" s="1">
        <v>324.05105005596397</v>
      </c>
      <c r="J116" s="1">
        <v>162.02552502798198</v>
      </c>
      <c r="K116" s="34"/>
      <c r="L116" s="34"/>
    </row>
    <row r="117" spans="1:12" s="19" customFormat="1" ht="15" x14ac:dyDescent="0.25">
      <c r="A117" s="123" t="s">
        <v>549</v>
      </c>
      <c r="B117" s="7" t="s">
        <v>163</v>
      </c>
      <c r="C117" s="81" t="s">
        <v>541</v>
      </c>
      <c r="D117" s="129" t="s">
        <v>542</v>
      </c>
      <c r="E117" s="132"/>
      <c r="F117" s="1">
        <v>219.76058597691136</v>
      </c>
      <c r="G117" s="1">
        <v>109.88029298845568</v>
      </c>
      <c r="H117" s="130"/>
      <c r="I117" s="1">
        <v>252.03970559908308</v>
      </c>
      <c r="J117" s="1">
        <v>126.01985279954154</v>
      </c>
      <c r="K117" s="34"/>
      <c r="L117" s="34"/>
    </row>
    <row r="118" spans="1:12" s="19" customFormat="1" ht="15" x14ac:dyDescent="0.25">
      <c r="A118" s="123" t="s">
        <v>550</v>
      </c>
      <c r="B118" s="7" t="s">
        <v>163</v>
      </c>
      <c r="C118" s="81" t="s">
        <v>541</v>
      </c>
      <c r="D118" s="129" t="s">
        <v>542</v>
      </c>
      <c r="E118" s="132"/>
      <c r="F118" s="1">
        <v>282.5493248274575</v>
      </c>
      <c r="G118" s="1">
        <v>141.27466241372875</v>
      </c>
      <c r="H118" s="130"/>
      <c r="I118" s="1">
        <v>324.05105005596397</v>
      </c>
      <c r="J118" s="1">
        <v>162.02552502798198</v>
      </c>
      <c r="K118" s="34"/>
      <c r="L118" s="34"/>
    </row>
    <row r="119" spans="1:12" s="19" customFormat="1" ht="15" x14ac:dyDescent="0.25">
      <c r="A119" s="123" t="s">
        <v>721</v>
      </c>
      <c r="B119" s="7" t="s">
        <v>163</v>
      </c>
      <c r="C119" s="81"/>
      <c r="D119" s="83"/>
      <c r="E119" s="132"/>
      <c r="F119" s="1">
        <v>634.01311912502661</v>
      </c>
      <c r="G119" s="1">
        <v>317.0065595625133</v>
      </c>
      <c r="H119" s="130"/>
      <c r="I119" s="1">
        <v>727.13894158899222</v>
      </c>
      <c r="J119" s="1">
        <v>363.56947079449611</v>
      </c>
      <c r="K119" s="34"/>
      <c r="L119" s="34"/>
    </row>
    <row r="120" spans="1:12" s="19" customFormat="1" ht="15" x14ac:dyDescent="0.25">
      <c r="A120" s="123" t="s">
        <v>722</v>
      </c>
      <c r="B120" s="7" t="s">
        <v>163</v>
      </c>
      <c r="C120" s="81"/>
      <c r="D120" s="83"/>
      <c r="E120" s="132"/>
      <c r="F120" s="1">
        <v>411.18966783833241</v>
      </c>
      <c r="G120" s="1">
        <v>205.59483391916621</v>
      </c>
      <c r="H120" s="130"/>
      <c r="I120" s="1">
        <v>471.58648747981749</v>
      </c>
      <c r="J120" s="1">
        <v>235.79324373990875</v>
      </c>
      <c r="K120" s="34"/>
      <c r="L120" s="34"/>
    </row>
    <row r="121" spans="1:12" s="19" customFormat="1" ht="15" x14ac:dyDescent="0.25">
      <c r="A121" s="123" t="s">
        <v>723</v>
      </c>
      <c r="B121" s="7" t="s">
        <v>163</v>
      </c>
      <c r="C121" s="81"/>
      <c r="D121" s="83"/>
      <c r="E121" s="132"/>
      <c r="F121" s="1">
        <v>305.52081465082796</v>
      </c>
      <c r="G121" s="1">
        <v>152.76040732541398</v>
      </c>
      <c r="H121" s="130"/>
      <c r="I121" s="1">
        <v>350.3966638816521</v>
      </c>
      <c r="J121" s="1">
        <v>175.19833194082605</v>
      </c>
      <c r="K121" s="34"/>
      <c r="L121" s="34"/>
    </row>
    <row r="122" spans="1:12" s="19" customFormat="1" ht="15" x14ac:dyDescent="0.25">
      <c r="A122" s="123" t="s">
        <v>724</v>
      </c>
      <c r="B122" s="7" t="s">
        <v>163</v>
      </c>
      <c r="C122" s="81"/>
      <c r="D122" s="83"/>
      <c r="E122" s="132"/>
      <c r="F122" s="1">
        <v>346.86949633289498</v>
      </c>
      <c r="G122" s="1">
        <v>173.43474816644749</v>
      </c>
      <c r="H122" s="130"/>
      <c r="I122" s="1">
        <v>397.81876876789073</v>
      </c>
      <c r="J122" s="1">
        <v>198.90938438394537</v>
      </c>
      <c r="K122" s="34"/>
      <c r="L122" s="34"/>
    </row>
    <row r="123" spans="1:12" s="19" customFormat="1" ht="15" x14ac:dyDescent="0.25">
      <c r="A123" s="123" t="s">
        <v>725</v>
      </c>
      <c r="B123" s="7" t="s">
        <v>163</v>
      </c>
      <c r="C123" s="81"/>
      <c r="D123" s="83"/>
      <c r="E123" s="132"/>
      <c r="F123" s="1">
        <v>376.73243310327661</v>
      </c>
      <c r="G123" s="1">
        <v>188.3662165516383</v>
      </c>
      <c r="H123" s="130"/>
      <c r="I123" s="1">
        <v>432.06806674128524</v>
      </c>
      <c r="J123" s="1">
        <v>216.03403337064262</v>
      </c>
      <c r="K123" s="34"/>
      <c r="L123" s="34"/>
    </row>
    <row r="124" spans="1:12" s="19" customFormat="1" ht="15" x14ac:dyDescent="0.25">
      <c r="A124" s="123" t="s">
        <v>726</v>
      </c>
      <c r="B124" s="7" t="s">
        <v>163</v>
      </c>
      <c r="C124" s="81"/>
      <c r="D124" s="83"/>
      <c r="E124" s="132"/>
      <c r="F124" s="1">
        <v>282.5493248274575</v>
      </c>
      <c r="G124" s="1">
        <v>141.27466241372875</v>
      </c>
      <c r="H124" s="130"/>
      <c r="I124" s="1">
        <v>324.05105005596397</v>
      </c>
      <c r="J124" s="1">
        <v>162.02552502798198</v>
      </c>
      <c r="K124" s="34"/>
      <c r="L124" s="34"/>
    </row>
    <row r="125" spans="1:12" s="19" customFormat="1" ht="15" x14ac:dyDescent="0.25">
      <c r="A125" s="123" t="s">
        <v>727</v>
      </c>
      <c r="B125" s="7" t="s">
        <v>163</v>
      </c>
      <c r="C125" s="81"/>
      <c r="D125" s="83"/>
      <c r="E125" s="132"/>
      <c r="F125" s="1">
        <v>219.76058597691136</v>
      </c>
      <c r="G125" s="1">
        <v>109.88029298845568</v>
      </c>
      <c r="H125" s="130"/>
      <c r="I125" s="1">
        <v>252.03970559908308</v>
      </c>
      <c r="J125" s="1">
        <v>126.01985279954154</v>
      </c>
      <c r="K125" s="34"/>
      <c r="L125" s="34"/>
    </row>
    <row r="126" spans="1:12" s="19" customFormat="1" ht="15" x14ac:dyDescent="0.25">
      <c r="A126" s="123" t="s">
        <v>728</v>
      </c>
      <c r="B126" s="7" t="s">
        <v>163</v>
      </c>
      <c r="C126" s="81"/>
      <c r="D126" s="83"/>
      <c r="E126" s="132"/>
      <c r="F126" s="1">
        <v>282.5493248274575</v>
      </c>
      <c r="G126" s="1">
        <v>141.27466241372875</v>
      </c>
      <c r="H126" s="130"/>
      <c r="I126" s="1">
        <v>324.05105005596397</v>
      </c>
      <c r="J126" s="1">
        <v>162.02552502798198</v>
      </c>
      <c r="K126" s="34"/>
      <c r="L126" s="34"/>
    </row>
    <row r="127" spans="1:12" s="19" customFormat="1" ht="15" x14ac:dyDescent="0.25">
      <c r="A127" s="125"/>
      <c r="B127" s="122"/>
      <c r="C127" s="81"/>
      <c r="D127" s="83"/>
      <c r="E127" s="132"/>
      <c r="F127" s="193"/>
      <c r="G127" s="193"/>
      <c r="H127" s="132"/>
      <c r="I127" s="193"/>
      <c r="J127" s="193"/>
      <c r="K127" s="34"/>
    </row>
    <row r="128" spans="1:12" s="19" customFormat="1" ht="15" x14ac:dyDescent="0.25">
      <c r="A128" s="122"/>
      <c r="B128" s="10"/>
      <c r="C128" s="11"/>
      <c r="D128" s="17"/>
      <c r="E128" s="132"/>
      <c r="F128" s="131"/>
      <c r="G128" s="130"/>
      <c r="H128" s="132"/>
      <c r="I128" s="130"/>
      <c r="J128" s="130"/>
    </row>
    <row r="129" spans="1:10" ht="15" x14ac:dyDescent="0.25">
      <c r="A129" s="10" t="s">
        <v>165</v>
      </c>
      <c r="B129" s="10"/>
      <c r="C129" s="11"/>
      <c r="D129" s="17"/>
      <c r="E129" s="12"/>
      <c r="F129" s="12"/>
      <c r="G129" s="12"/>
      <c r="H129" s="132"/>
      <c r="I129" s="130"/>
      <c r="J129" s="130"/>
    </row>
    <row r="130" spans="1:10" ht="15" x14ac:dyDescent="0.25">
      <c r="A130" s="10"/>
      <c r="B130" s="10"/>
      <c r="C130" s="11"/>
      <c r="D130" s="17"/>
      <c r="E130" s="12"/>
      <c r="F130" s="12"/>
      <c r="G130" s="12"/>
      <c r="H130" s="12"/>
      <c r="I130" s="12"/>
      <c r="J130" s="12"/>
    </row>
    <row r="131" spans="1:10" ht="15" x14ac:dyDescent="0.25">
      <c r="A131" s="10" t="s">
        <v>732</v>
      </c>
      <c r="B131" s="10"/>
      <c r="C131" s="11"/>
      <c r="D131" s="17"/>
      <c r="E131" s="12"/>
      <c r="F131" s="12"/>
      <c r="G131" s="12"/>
      <c r="H131" s="12"/>
      <c r="I131" s="12"/>
      <c r="J131" s="12"/>
    </row>
  </sheetData>
  <pageMargins left="0.7" right="0.7" top="0.75" bottom="0.75" header="0.3" footer="0.3"/>
  <pageSetup orientation="portrait" r:id="rId1"/>
  <headerFooter>
    <oddHeader xml:space="preserve">&amp;C&amp;G
</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14"/>
  <sheetViews>
    <sheetView workbookViewId="0">
      <selection activeCell="A121" sqref="A121"/>
    </sheetView>
  </sheetViews>
  <sheetFormatPr defaultRowHeight="15" x14ac:dyDescent="0.25"/>
  <cols>
    <col min="1" max="1" width="68.85546875" customWidth="1"/>
    <col min="2" max="2" width="12.85546875" style="82" customWidth="1"/>
  </cols>
  <sheetData>
    <row r="1" spans="1:2" ht="16.5" thickTop="1" thickBot="1" x14ac:dyDescent="0.3">
      <c r="A1" s="8" t="s">
        <v>424</v>
      </c>
      <c r="B1" s="85" t="s">
        <v>177</v>
      </c>
    </row>
    <row r="2" spans="1:2" x14ac:dyDescent="0.25">
      <c r="A2" s="9" t="s">
        <v>394</v>
      </c>
      <c r="B2" s="81" t="s">
        <v>58</v>
      </c>
    </row>
    <row r="3" spans="1:2" x14ac:dyDescent="0.25">
      <c r="A3" s="9" t="s">
        <v>395</v>
      </c>
      <c r="B3" s="81" t="s">
        <v>59</v>
      </c>
    </row>
    <row r="4" spans="1:2" x14ac:dyDescent="0.25">
      <c r="A4" s="9" t="s">
        <v>396</v>
      </c>
      <c r="B4" s="81" t="s">
        <v>60</v>
      </c>
    </row>
    <row r="5" spans="1:2" s="19" customFormat="1" x14ac:dyDescent="0.25">
      <c r="A5" s="82" t="s">
        <v>507</v>
      </c>
      <c r="B5" s="81" t="s">
        <v>61</v>
      </c>
    </row>
    <row r="6" spans="1:2" s="19" customFormat="1" x14ac:dyDescent="0.25">
      <c r="A6" s="82" t="s">
        <v>508</v>
      </c>
      <c r="B6" s="81" t="s">
        <v>62</v>
      </c>
    </row>
    <row r="7" spans="1:2" s="19" customFormat="1" x14ac:dyDescent="0.25">
      <c r="A7" s="82" t="s">
        <v>509</v>
      </c>
      <c r="B7" s="81" t="s">
        <v>63</v>
      </c>
    </row>
    <row r="8" spans="1:2" x14ac:dyDescent="0.25">
      <c r="A8" s="9" t="s">
        <v>397</v>
      </c>
      <c r="B8" s="84" t="s">
        <v>375</v>
      </c>
    </row>
    <row r="9" spans="1:2" x14ac:dyDescent="0.25">
      <c r="A9" s="9" t="s">
        <v>398</v>
      </c>
      <c r="B9" s="84" t="s">
        <v>375</v>
      </c>
    </row>
    <row r="10" spans="1:2" x14ac:dyDescent="0.25">
      <c r="A10" s="9" t="s">
        <v>399</v>
      </c>
      <c r="B10" s="84" t="s">
        <v>375</v>
      </c>
    </row>
    <row r="11" spans="1:2" s="19" customFormat="1" x14ac:dyDescent="0.25">
      <c r="A11" s="9" t="s">
        <v>578</v>
      </c>
      <c r="B11" s="84" t="s">
        <v>581</v>
      </c>
    </row>
    <row r="12" spans="1:2" s="19" customFormat="1" x14ac:dyDescent="0.25">
      <c r="A12" s="9" t="s">
        <v>579</v>
      </c>
      <c r="B12" s="84" t="s">
        <v>581</v>
      </c>
    </row>
    <row r="13" spans="1:2" s="19" customFormat="1" x14ac:dyDescent="0.25">
      <c r="A13" s="9" t="s">
        <v>580</v>
      </c>
      <c r="B13" s="84" t="s">
        <v>581</v>
      </c>
    </row>
    <row r="14" spans="1:2" x14ac:dyDescent="0.25">
      <c r="A14" s="9" t="s">
        <v>400</v>
      </c>
      <c r="B14" s="84" t="s">
        <v>376</v>
      </c>
    </row>
    <row r="15" spans="1:2" x14ac:dyDescent="0.25">
      <c r="A15" s="9" t="s">
        <v>401</v>
      </c>
      <c r="B15" s="84" t="s">
        <v>377</v>
      </c>
    </row>
    <row r="16" spans="1:2" x14ac:dyDescent="0.25">
      <c r="A16" s="9" t="s">
        <v>402</v>
      </c>
      <c r="B16" s="84" t="s">
        <v>376</v>
      </c>
    </row>
    <row r="17" spans="1:2" x14ac:dyDescent="0.25">
      <c r="A17" s="9" t="s">
        <v>403</v>
      </c>
      <c r="B17" s="84" t="s">
        <v>377</v>
      </c>
    </row>
    <row r="18" spans="1:2" x14ac:dyDescent="0.25">
      <c r="A18" s="9" t="s">
        <v>404</v>
      </c>
      <c r="B18" s="84" t="s">
        <v>376</v>
      </c>
    </row>
    <row r="19" spans="1:2" x14ac:dyDescent="0.25">
      <c r="A19" s="9" t="s">
        <v>405</v>
      </c>
      <c r="B19" s="84" t="s">
        <v>377</v>
      </c>
    </row>
    <row r="20" spans="1:2" x14ac:dyDescent="0.25">
      <c r="A20" s="125" t="s">
        <v>559</v>
      </c>
      <c r="B20" s="84" t="s">
        <v>575</v>
      </c>
    </row>
    <row r="21" spans="1:2" x14ac:dyDescent="0.25">
      <c r="A21" s="125" t="s">
        <v>560</v>
      </c>
      <c r="B21" s="84" t="s">
        <v>575</v>
      </c>
    </row>
    <row r="22" spans="1:2" x14ac:dyDescent="0.25">
      <c r="A22" s="125" t="s">
        <v>561</v>
      </c>
      <c r="B22" s="84" t="s">
        <v>575</v>
      </c>
    </row>
    <row r="23" spans="1:2" x14ac:dyDescent="0.25">
      <c r="A23" s="125" t="s">
        <v>562</v>
      </c>
      <c r="B23" s="84" t="s">
        <v>575</v>
      </c>
    </row>
    <row r="24" spans="1:2" x14ac:dyDescent="0.25">
      <c r="A24" s="125" t="s">
        <v>563</v>
      </c>
      <c r="B24" s="84" t="s">
        <v>575</v>
      </c>
    </row>
    <row r="25" spans="1:2" x14ac:dyDescent="0.25">
      <c r="A25" s="125" t="s">
        <v>564</v>
      </c>
      <c r="B25" s="84" t="s">
        <v>575</v>
      </c>
    </row>
    <row r="26" spans="1:2" x14ac:dyDescent="0.25">
      <c r="A26" s="125" t="s">
        <v>565</v>
      </c>
      <c r="B26" s="84" t="s">
        <v>575</v>
      </c>
    </row>
    <row r="27" spans="1:2" x14ac:dyDescent="0.25">
      <c r="A27" s="125" t="s">
        <v>566</v>
      </c>
      <c r="B27" s="84" t="s">
        <v>575</v>
      </c>
    </row>
    <row r="28" spans="1:2" x14ac:dyDescent="0.25">
      <c r="A28" s="125" t="s">
        <v>567</v>
      </c>
      <c r="B28" s="84" t="s">
        <v>575</v>
      </c>
    </row>
    <row r="29" spans="1:2" x14ac:dyDescent="0.25">
      <c r="A29" s="125" t="s">
        <v>568</v>
      </c>
      <c r="B29" s="84" t="s">
        <v>575</v>
      </c>
    </row>
    <row r="30" spans="1:2" x14ac:dyDescent="0.25">
      <c r="A30" s="125" t="s">
        <v>569</v>
      </c>
      <c r="B30" s="84" t="s">
        <v>575</v>
      </c>
    </row>
    <row r="31" spans="1:2" x14ac:dyDescent="0.25">
      <c r="A31" s="125" t="s">
        <v>570</v>
      </c>
      <c r="B31" s="84" t="s">
        <v>575</v>
      </c>
    </row>
    <row r="32" spans="1:2" x14ac:dyDescent="0.25">
      <c r="A32" s="125" t="s">
        <v>571</v>
      </c>
      <c r="B32" s="84" t="s">
        <v>575</v>
      </c>
    </row>
    <row r="33" spans="1:2" s="19" customFormat="1" x14ac:dyDescent="0.25">
      <c r="A33" s="125" t="s">
        <v>572</v>
      </c>
      <c r="B33" s="84" t="s">
        <v>575</v>
      </c>
    </row>
    <row r="34" spans="1:2" s="19" customFormat="1" x14ac:dyDescent="0.25">
      <c r="A34" s="125" t="s">
        <v>573</v>
      </c>
      <c r="B34" s="84" t="s">
        <v>575</v>
      </c>
    </row>
    <row r="35" spans="1:2" s="19" customFormat="1" x14ac:dyDescent="0.25">
      <c r="A35" s="125" t="s">
        <v>574</v>
      </c>
      <c r="B35" s="84" t="s">
        <v>575</v>
      </c>
    </row>
    <row r="36" spans="1:2" s="19" customFormat="1" x14ac:dyDescent="0.25">
      <c r="A36" s="127" t="s">
        <v>608</v>
      </c>
      <c r="B36" s="84" t="s">
        <v>577</v>
      </c>
    </row>
    <row r="37" spans="1:2" s="19" customFormat="1" x14ac:dyDescent="0.25">
      <c r="A37" s="127" t="s">
        <v>609</v>
      </c>
      <c r="B37" s="84" t="s">
        <v>577</v>
      </c>
    </row>
    <row r="38" spans="1:2" s="19" customFormat="1" x14ac:dyDescent="0.25">
      <c r="A38" s="127" t="s">
        <v>610</v>
      </c>
      <c r="B38" s="84" t="s">
        <v>577</v>
      </c>
    </row>
    <row r="39" spans="1:2" s="19" customFormat="1" x14ac:dyDescent="0.25">
      <c r="A39" s="127" t="s">
        <v>576</v>
      </c>
      <c r="B39" s="84" t="s">
        <v>577</v>
      </c>
    </row>
    <row r="40" spans="1:2" x14ac:dyDescent="0.25">
      <c r="A40" s="9" t="s">
        <v>406</v>
      </c>
      <c r="B40" s="84" t="s">
        <v>378</v>
      </c>
    </row>
    <row r="41" spans="1:2" x14ac:dyDescent="0.25">
      <c r="A41" s="9" t="s">
        <v>407</v>
      </c>
      <c r="B41" s="84" t="s">
        <v>379</v>
      </c>
    </row>
    <row r="42" spans="1:2" x14ac:dyDescent="0.25">
      <c r="A42" s="9" t="s">
        <v>408</v>
      </c>
      <c r="B42" s="84" t="s">
        <v>378</v>
      </c>
    </row>
    <row r="43" spans="1:2" x14ac:dyDescent="0.25">
      <c r="A43" s="9" t="s">
        <v>409</v>
      </c>
      <c r="B43" s="84" t="s">
        <v>379</v>
      </c>
    </row>
    <row r="44" spans="1:2" x14ac:dyDescent="0.25">
      <c r="A44" s="9" t="s">
        <v>410</v>
      </c>
      <c r="B44" s="84" t="s">
        <v>378</v>
      </c>
    </row>
    <row r="45" spans="1:2" x14ac:dyDescent="0.25">
      <c r="A45" s="9" t="s">
        <v>411</v>
      </c>
      <c r="B45" s="84" t="s">
        <v>379</v>
      </c>
    </row>
    <row r="46" spans="1:2" x14ac:dyDescent="0.25">
      <c r="A46" s="9" t="s">
        <v>412</v>
      </c>
      <c r="B46" s="84" t="s">
        <v>378</v>
      </c>
    </row>
    <row r="47" spans="1:2" x14ac:dyDescent="0.25">
      <c r="A47" s="9" t="s">
        <v>413</v>
      </c>
      <c r="B47" s="84" t="s">
        <v>379</v>
      </c>
    </row>
    <row r="48" spans="1:2" x14ac:dyDescent="0.25">
      <c r="A48" s="9" t="s">
        <v>414</v>
      </c>
      <c r="B48" s="84" t="s">
        <v>380</v>
      </c>
    </row>
    <row r="49" spans="1:2" s="19" customFormat="1" x14ac:dyDescent="0.25">
      <c r="A49" s="9" t="s">
        <v>583</v>
      </c>
      <c r="B49" s="84" t="s">
        <v>584</v>
      </c>
    </row>
    <row r="50" spans="1:2" x14ac:dyDescent="0.25">
      <c r="A50" s="9" t="s">
        <v>415</v>
      </c>
      <c r="B50" s="84" t="s">
        <v>381</v>
      </c>
    </row>
    <row r="51" spans="1:2" s="19" customFormat="1" x14ac:dyDescent="0.25">
      <c r="A51" s="9" t="s">
        <v>582</v>
      </c>
      <c r="B51" s="84" t="s">
        <v>587</v>
      </c>
    </row>
    <row r="52" spans="1:2" s="19" customFormat="1" x14ac:dyDescent="0.25">
      <c r="A52" s="9" t="s">
        <v>600</v>
      </c>
      <c r="B52" s="84" t="s">
        <v>585</v>
      </c>
    </row>
    <row r="53" spans="1:2" s="19" customFormat="1" x14ac:dyDescent="0.25">
      <c r="A53" s="9" t="s">
        <v>601</v>
      </c>
      <c r="B53" s="84" t="s">
        <v>586</v>
      </c>
    </row>
    <row r="54" spans="1:2" s="19" customFormat="1" x14ac:dyDescent="0.25">
      <c r="A54" s="9" t="s">
        <v>416</v>
      </c>
      <c r="B54" s="84" t="s">
        <v>382</v>
      </c>
    </row>
    <row r="55" spans="1:2" s="19" customFormat="1" x14ac:dyDescent="0.25">
      <c r="A55" s="9" t="s">
        <v>417</v>
      </c>
      <c r="B55" s="84" t="s">
        <v>383</v>
      </c>
    </row>
    <row r="56" spans="1:2" s="19" customFormat="1" x14ac:dyDescent="0.25">
      <c r="A56" s="9" t="s">
        <v>418</v>
      </c>
      <c r="B56" s="84" t="s">
        <v>384</v>
      </c>
    </row>
    <row r="57" spans="1:2" x14ac:dyDescent="0.25">
      <c r="A57" s="82" t="s">
        <v>510</v>
      </c>
      <c r="B57" s="84" t="s">
        <v>382</v>
      </c>
    </row>
    <row r="58" spans="1:2" x14ac:dyDescent="0.25">
      <c r="A58" s="82" t="s">
        <v>511</v>
      </c>
      <c r="B58" s="84" t="s">
        <v>383</v>
      </c>
    </row>
    <row r="59" spans="1:2" x14ac:dyDescent="0.25">
      <c r="A59" s="82" t="s">
        <v>512</v>
      </c>
      <c r="B59" s="84" t="s">
        <v>384</v>
      </c>
    </row>
    <row r="60" spans="1:2" x14ac:dyDescent="0.25">
      <c r="A60" s="123" t="s">
        <v>523</v>
      </c>
      <c r="B60" s="84" t="s">
        <v>542</v>
      </c>
    </row>
    <row r="61" spans="1:2" x14ac:dyDescent="0.25">
      <c r="A61" s="123" t="s">
        <v>524</v>
      </c>
      <c r="B61" s="84" t="s">
        <v>542</v>
      </c>
    </row>
    <row r="62" spans="1:2" x14ac:dyDescent="0.25">
      <c r="A62" s="123" t="s">
        <v>525</v>
      </c>
      <c r="B62" s="84" t="s">
        <v>542</v>
      </c>
    </row>
    <row r="63" spans="1:2" x14ac:dyDescent="0.25">
      <c r="A63" s="123" t="s">
        <v>526</v>
      </c>
      <c r="B63" s="84" t="s">
        <v>542</v>
      </c>
    </row>
    <row r="64" spans="1:2" x14ac:dyDescent="0.25">
      <c r="A64" s="123" t="s">
        <v>527</v>
      </c>
      <c r="B64" s="84" t="s">
        <v>542</v>
      </c>
    </row>
    <row r="65" spans="1:2" x14ac:dyDescent="0.25">
      <c r="A65" s="123" t="s">
        <v>528</v>
      </c>
      <c r="B65" s="84" t="s">
        <v>542</v>
      </c>
    </row>
    <row r="66" spans="1:2" x14ac:dyDescent="0.25">
      <c r="A66" s="123" t="s">
        <v>529</v>
      </c>
      <c r="B66" s="84" t="s">
        <v>542</v>
      </c>
    </row>
    <row r="67" spans="1:2" x14ac:dyDescent="0.25">
      <c r="A67" s="123" t="s">
        <v>530</v>
      </c>
      <c r="B67" s="84" t="s">
        <v>542</v>
      </c>
    </row>
    <row r="68" spans="1:2" x14ac:dyDescent="0.25">
      <c r="A68" s="18" t="s">
        <v>419</v>
      </c>
      <c r="B68" s="5" t="s">
        <v>612</v>
      </c>
    </row>
    <row r="69" spans="1:2" x14ac:dyDescent="0.25">
      <c r="A69" s="124" t="s">
        <v>420</v>
      </c>
      <c r="B69" s="5" t="s">
        <v>613</v>
      </c>
    </row>
    <row r="70" spans="1:2" s="19" customFormat="1" x14ac:dyDescent="0.25">
      <c r="A70" s="122" t="s">
        <v>593</v>
      </c>
      <c r="B70" s="5" t="s">
        <v>614</v>
      </c>
    </row>
    <row r="71" spans="1:2" s="19" customFormat="1" x14ac:dyDescent="0.25">
      <c r="A71" s="122" t="s">
        <v>594</v>
      </c>
      <c r="B71" s="5" t="s">
        <v>615</v>
      </c>
    </row>
    <row r="72" spans="1:2" x14ac:dyDescent="0.25">
      <c r="A72" s="122" t="s">
        <v>641</v>
      </c>
      <c r="B72" s="81" t="s">
        <v>51</v>
      </c>
    </row>
    <row r="73" spans="1:2" x14ac:dyDescent="0.25">
      <c r="A73" s="122" t="s">
        <v>642</v>
      </c>
      <c r="B73" s="81" t="s">
        <v>52</v>
      </c>
    </row>
    <row r="74" spans="1:2" x14ac:dyDescent="0.25">
      <c r="A74" s="122" t="s">
        <v>643</v>
      </c>
      <c r="B74" s="81" t="s">
        <v>167</v>
      </c>
    </row>
    <row r="75" spans="1:2" x14ac:dyDescent="0.25">
      <c r="A75" s="122" t="s">
        <v>421</v>
      </c>
      <c r="B75" s="81" t="s">
        <v>58</v>
      </c>
    </row>
    <row r="76" spans="1:2" x14ac:dyDescent="0.25">
      <c r="A76" s="122" t="s">
        <v>422</v>
      </c>
      <c r="B76" s="81" t="s">
        <v>59</v>
      </c>
    </row>
    <row r="77" spans="1:2" x14ac:dyDescent="0.25">
      <c r="A77" s="122" t="s">
        <v>423</v>
      </c>
      <c r="B77" s="81" t="s">
        <v>60</v>
      </c>
    </row>
    <row r="78" spans="1:2" x14ac:dyDescent="0.25">
      <c r="A78" s="82" t="s">
        <v>611</v>
      </c>
      <c r="B78" s="81" t="s">
        <v>61</v>
      </c>
    </row>
    <row r="79" spans="1:2" x14ac:dyDescent="0.25">
      <c r="A79" s="82" t="s">
        <v>513</v>
      </c>
      <c r="B79" s="81" t="s">
        <v>62</v>
      </c>
    </row>
    <row r="80" spans="1:2" x14ac:dyDescent="0.25">
      <c r="A80" s="82" t="s">
        <v>514</v>
      </c>
      <c r="B80" s="81" t="s">
        <v>63</v>
      </c>
    </row>
    <row r="81" spans="1:2" x14ac:dyDescent="0.25">
      <c r="A81" s="125" t="s">
        <v>466</v>
      </c>
      <c r="B81" s="81" t="s">
        <v>482</v>
      </c>
    </row>
    <row r="82" spans="1:2" x14ac:dyDescent="0.25">
      <c r="A82" s="125" t="s">
        <v>467</v>
      </c>
      <c r="B82" s="81" t="s">
        <v>482</v>
      </c>
    </row>
    <row r="83" spans="1:2" x14ac:dyDescent="0.25">
      <c r="A83" s="125" t="s">
        <v>468</v>
      </c>
      <c r="B83" s="81" t="s">
        <v>482</v>
      </c>
    </row>
    <row r="84" spans="1:2" x14ac:dyDescent="0.25">
      <c r="A84" s="125" t="s">
        <v>469</v>
      </c>
      <c r="B84" s="81" t="s">
        <v>482</v>
      </c>
    </row>
    <row r="85" spans="1:2" x14ac:dyDescent="0.25">
      <c r="A85" s="125" t="s">
        <v>470</v>
      </c>
      <c r="B85" s="81" t="s">
        <v>482</v>
      </c>
    </row>
    <row r="86" spans="1:2" x14ac:dyDescent="0.25">
      <c r="A86" s="125" t="s">
        <v>471</v>
      </c>
      <c r="B86" s="81" t="s">
        <v>482</v>
      </c>
    </row>
    <row r="87" spans="1:2" x14ac:dyDescent="0.25">
      <c r="A87" s="125" t="s">
        <v>472</v>
      </c>
      <c r="B87" s="81" t="s">
        <v>482</v>
      </c>
    </row>
    <row r="88" spans="1:2" x14ac:dyDescent="0.25">
      <c r="A88" s="125" t="s">
        <v>473</v>
      </c>
      <c r="B88" s="81" t="s">
        <v>482</v>
      </c>
    </row>
    <row r="89" spans="1:2" x14ac:dyDescent="0.25">
      <c r="A89" s="125" t="s">
        <v>474</v>
      </c>
      <c r="B89" s="81" t="s">
        <v>482</v>
      </c>
    </row>
    <row r="90" spans="1:2" x14ac:dyDescent="0.25">
      <c r="A90" s="125" t="s">
        <v>475</v>
      </c>
      <c r="B90" s="81" t="s">
        <v>482</v>
      </c>
    </row>
    <row r="91" spans="1:2" x14ac:dyDescent="0.25">
      <c r="A91" s="125" t="s">
        <v>476</v>
      </c>
      <c r="B91" s="81" t="s">
        <v>482</v>
      </c>
    </row>
    <row r="92" spans="1:2" x14ac:dyDescent="0.25">
      <c r="A92" s="125" t="s">
        <v>477</v>
      </c>
      <c r="B92" s="81" t="s">
        <v>482</v>
      </c>
    </row>
    <row r="93" spans="1:2" x14ac:dyDescent="0.25">
      <c r="A93" s="125" t="s">
        <v>478</v>
      </c>
      <c r="B93" s="81" t="s">
        <v>482</v>
      </c>
    </row>
    <row r="94" spans="1:2" x14ac:dyDescent="0.25">
      <c r="A94" s="125" t="s">
        <v>479</v>
      </c>
      <c r="B94" s="81" t="s">
        <v>482</v>
      </c>
    </row>
    <row r="95" spans="1:2" x14ac:dyDescent="0.25">
      <c r="A95" s="125" t="s">
        <v>480</v>
      </c>
      <c r="B95" s="81" t="s">
        <v>482</v>
      </c>
    </row>
    <row r="96" spans="1:2" x14ac:dyDescent="0.25">
      <c r="A96" s="125" t="s">
        <v>481</v>
      </c>
      <c r="B96" s="81" t="s">
        <v>482</v>
      </c>
    </row>
    <row r="97" spans="1:2" x14ac:dyDescent="0.25">
      <c r="A97" s="127" t="s">
        <v>589</v>
      </c>
      <c r="B97" s="81" t="s">
        <v>588</v>
      </c>
    </row>
    <row r="98" spans="1:2" x14ac:dyDescent="0.25">
      <c r="A98" s="127" t="s">
        <v>590</v>
      </c>
      <c r="B98" s="81" t="s">
        <v>588</v>
      </c>
    </row>
    <row r="99" spans="1:2" x14ac:dyDescent="0.25">
      <c r="A99" s="127" t="s">
        <v>591</v>
      </c>
      <c r="B99" s="81" t="s">
        <v>588</v>
      </c>
    </row>
    <row r="100" spans="1:2" x14ac:dyDescent="0.25">
      <c r="A100" s="127" t="s">
        <v>592</v>
      </c>
      <c r="B100" s="81" t="s">
        <v>588</v>
      </c>
    </row>
    <row r="101" spans="1:2" x14ac:dyDescent="0.25">
      <c r="A101" s="125" t="s">
        <v>531</v>
      </c>
      <c r="B101" s="81" t="s">
        <v>541</v>
      </c>
    </row>
    <row r="102" spans="1:2" x14ac:dyDescent="0.25">
      <c r="A102" s="125" t="s">
        <v>532</v>
      </c>
      <c r="B102" s="81" t="s">
        <v>541</v>
      </c>
    </row>
    <row r="103" spans="1:2" x14ac:dyDescent="0.25">
      <c r="A103" s="125" t="s">
        <v>533</v>
      </c>
      <c r="B103" s="81" t="s">
        <v>541</v>
      </c>
    </row>
    <row r="104" spans="1:2" x14ac:dyDescent="0.25">
      <c r="A104" s="125" t="s">
        <v>534</v>
      </c>
      <c r="B104" s="81" t="s">
        <v>541</v>
      </c>
    </row>
    <row r="105" spans="1:2" x14ac:dyDescent="0.25">
      <c r="A105" s="125" t="s">
        <v>535</v>
      </c>
      <c r="B105" s="81" t="s">
        <v>541</v>
      </c>
    </row>
    <row r="106" spans="1:2" x14ac:dyDescent="0.25">
      <c r="A106" s="125" t="s">
        <v>536</v>
      </c>
      <c r="B106" s="81" t="s">
        <v>541</v>
      </c>
    </row>
    <row r="107" spans="1:2" x14ac:dyDescent="0.25">
      <c r="A107" s="125" t="s">
        <v>537</v>
      </c>
      <c r="B107" s="81" t="s">
        <v>541</v>
      </c>
    </row>
    <row r="108" spans="1:2" x14ac:dyDescent="0.25">
      <c r="A108" s="125" t="s">
        <v>538</v>
      </c>
      <c r="B108" s="81" t="s">
        <v>541</v>
      </c>
    </row>
    <row r="109" spans="1:2" x14ac:dyDescent="0.25">
      <c r="A109" s="122" t="s">
        <v>539</v>
      </c>
      <c r="B109" s="5" t="s">
        <v>616</v>
      </c>
    </row>
    <row r="110" spans="1:2" x14ac:dyDescent="0.25">
      <c r="A110" s="122" t="s">
        <v>540</v>
      </c>
      <c r="B110" s="5" t="s">
        <v>617</v>
      </c>
    </row>
    <row r="111" spans="1:2" x14ac:dyDescent="0.25">
      <c r="A111" s="82"/>
    </row>
    <row r="112" spans="1:2" x14ac:dyDescent="0.25">
      <c r="A112" s="82"/>
    </row>
    <row r="113" spans="1:1" x14ac:dyDescent="0.25">
      <c r="A113" s="82"/>
    </row>
    <row r="114" spans="1:1" x14ac:dyDescent="0.25">
      <c r="A114" s="82"/>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52"/>
  <sheetViews>
    <sheetView topLeftCell="B40" workbookViewId="0">
      <selection activeCell="I51" sqref="I51"/>
    </sheetView>
  </sheetViews>
  <sheetFormatPr defaultRowHeight="14.45" customHeight="1" x14ac:dyDescent="0.25"/>
  <cols>
    <col min="2" max="2" width="25.7109375" customWidth="1"/>
    <col min="3" max="3" width="12.42578125" bestFit="1" customWidth="1"/>
    <col min="4" max="4" width="0.85546875" customWidth="1"/>
    <col min="5" max="5" width="14.7109375" customWidth="1"/>
    <col min="6" max="6" width="1.85546875" customWidth="1"/>
    <col min="7" max="7" width="12.140625" bestFit="1" customWidth="1"/>
    <col min="8" max="8" width="1.85546875" customWidth="1"/>
    <col min="9" max="9" width="71.5703125" style="82" customWidth="1"/>
  </cols>
  <sheetData>
    <row r="2" spans="2:11" ht="14.45" customHeight="1" x14ac:dyDescent="0.25">
      <c r="B2" s="15" t="s">
        <v>181</v>
      </c>
      <c r="C2" s="15" t="s">
        <v>182</v>
      </c>
      <c r="E2" s="15" t="s">
        <v>184</v>
      </c>
      <c r="F2" s="15"/>
      <c r="G2" s="15" t="s">
        <v>184</v>
      </c>
      <c r="I2" s="126" t="s">
        <v>185</v>
      </c>
      <c r="K2" s="16" t="s">
        <v>172</v>
      </c>
    </row>
    <row r="3" spans="2:11" ht="14.45" customHeight="1" x14ac:dyDescent="0.25">
      <c r="B3" s="79" t="s">
        <v>618</v>
      </c>
      <c r="C3" t="s">
        <v>200</v>
      </c>
      <c r="E3" t="s">
        <v>192</v>
      </c>
      <c r="G3" t="s">
        <v>192</v>
      </c>
      <c r="I3" s="82" t="s">
        <v>211</v>
      </c>
      <c r="K3" t="s">
        <v>250</v>
      </c>
    </row>
    <row r="4" spans="2:11" ht="14.45" customHeight="1" x14ac:dyDescent="0.25">
      <c r="B4" s="79" t="s">
        <v>619</v>
      </c>
      <c r="C4" t="s">
        <v>200</v>
      </c>
      <c r="E4" t="s">
        <v>194</v>
      </c>
      <c r="I4" s="82" t="s">
        <v>212</v>
      </c>
      <c r="K4" t="s">
        <v>197</v>
      </c>
    </row>
    <row r="5" spans="2:11" ht="14.45" customHeight="1" x14ac:dyDescent="0.25">
      <c r="B5" s="79" t="s">
        <v>180</v>
      </c>
      <c r="C5" t="s">
        <v>200</v>
      </c>
      <c r="E5" t="s">
        <v>193</v>
      </c>
      <c r="I5" s="82" t="s">
        <v>213</v>
      </c>
    </row>
    <row r="6" spans="2:11" ht="14.45" customHeight="1" x14ac:dyDescent="0.25">
      <c r="B6" s="79" t="s">
        <v>179</v>
      </c>
      <c r="C6" t="s">
        <v>200</v>
      </c>
      <c r="E6" t="s">
        <v>649</v>
      </c>
      <c r="I6" s="82" t="s">
        <v>214</v>
      </c>
    </row>
    <row r="7" spans="2:11" ht="14.45" customHeight="1" x14ac:dyDescent="0.25">
      <c r="B7" s="79" t="s">
        <v>620</v>
      </c>
      <c r="C7" t="s">
        <v>178</v>
      </c>
      <c r="I7" s="82" t="s">
        <v>215</v>
      </c>
    </row>
    <row r="8" spans="2:11" ht="14.45" customHeight="1" x14ac:dyDescent="0.25">
      <c r="B8" s="79" t="s">
        <v>621</v>
      </c>
      <c r="C8" t="s">
        <v>200</v>
      </c>
      <c r="I8" s="82" t="s">
        <v>216</v>
      </c>
    </row>
    <row r="9" spans="2:11" ht="14.45" customHeight="1" x14ac:dyDescent="0.25">
      <c r="B9" s="79" t="s">
        <v>622</v>
      </c>
      <c r="C9" t="s">
        <v>200</v>
      </c>
      <c r="I9" s="125" t="s">
        <v>450</v>
      </c>
    </row>
    <row r="10" spans="2:11" ht="14.45" customHeight="1" x14ac:dyDescent="0.25">
      <c r="B10" s="79" t="s">
        <v>623</v>
      </c>
      <c r="C10" t="s">
        <v>200</v>
      </c>
      <c r="I10" s="125" t="s">
        <v>451</v>
      </c>
    </row>
    <row r="11" spans="2:11" ht="14.45" customHeight="1" x14ac:dyDescent="0.25">
      <c r="B11" s="79" t="s">
        <v>624</v>
      </c>
      <c r="C11" t="s">
        <v>178</v>
      </c>
      <c r="I11" s="125" t="s">
        <v>452</v>
      </c>
    </row>
    <row r="12" spans="2:11" ht="14.45" customHeight="1" x14ac:dyDescent="0.25">
      <c r="B12" s="79" t="s">
        <v>625</v>
      </c>
      <c r="C12" t="s">
        <v>200</v>
      </c>
      <c r="I12" s="125" t="s">
        <v>453</v>
      </c>
    </row>
    <row r="13" spans="2:11" ht="14.45" customHeight="1" x14ac:dyDescent="0.25">
      <c r="B13" s="79" t="s">
        <v>626</v>
      </c>
      <c r="C13" t="s">
        <v>178</v>
      </c>
      <c r="I13" s="125" t="s">
        <v>454</v>
      </c>
    </row>
    <row r="14" spans="2:11" ht="14.45" customHeight="1" x14ac:dyDescent="0.25">
      <c r="B14" s="79" t="s">
        <v>627</v>
      </c>
      <c r="C14" t="s">
        <v>200</v>
      </c>
      <c r="I14" s="125" t="s">
        <v>455</v>
      </c>
    </row>
    <row r="15" spans="2:11" ht="14.45" customHeight="1" x14ac:dyDescent="0.25">
      <c r="B15" s="79" t="s">
        <v>628</v>
      </c>
      <c r="C15" t="s">
        <v>200</v>
      </c>
      <c r="I15" s="125" t="s">
        <v>456</v>
      </c>
    </row>
    <row r="16" spans="2:11" ht="14.45" customHeight="1" x14ac:dyDescent="0.25">
      <c r="B16" s="79" t="s">
        <v>629</v>
      </c>
      <c r="C16" t="s">
        <v>200</v>
      </c>
      <c r="I16" s="125" t="s">
        <v>457</v>
      </c>
    </row>
    <row r="17" spans="2:9" ht="14.45" customHeight="1" x14ac:dyDescent="0.25">
      <c r="B17" s="79" t="s">
        <v>630</v>
      </c>
      <c r="C17" t="s">
        <v>200</v>
      </c>
      <c r="I17" s="125" t="s">
        <v>458</v>
      </c>
    </row>
    <row r="18" spans="2:9" ht="14.45" customHeight="1" x14ac:dyDescent="0.25">
      <c r="B18" s="79" t="s">
        <v>631</v>
      </c>
      <c r="C18" t="s">
        <v>178</v>
      </c>
      <c r="I18" s="125" t="s">
        <v>459</v>
      </c>
    </row>
    <row r="19" spans="2:9" ht="14.45" customHeight="1" x14ac:dyDescent="0.25">
      <c r="B19" s="79" t="s">
        <v>632</v>
      </c>
      <c r="C19" t="s">
        <v>178</v>
      </c>
      <c r="I19" s="125" t="s">
        <v>460</v>
      </c>
    </row>
    <row r="20" spans="2:9" ht="14.45" customHeight="1" x14ac:dyDescent="0.25">
      <c r="B20" s="79" t="s">
        <v>633</v>
      </c>
      <c r="C20" t="s">
        <v>200</v>
      </c>
      <c r="I20" s="125" t="s">
        <v>461</v>
      </c>
    </row>
    <row r="21" spans="2:9" ht="14.45" customHeight="1" x14ac:dyDescent="0.25">
      <c r="B21" s="79" t="s">
        <v>634</v>
      </c>
      <c r="C21" t="s">
        <v>200</v>
      </c>
      <c r="I21" s="125" t="s">
        <v>462</v>
      </c>
    </row>
    <row r="22" spans="2:9" ht="15" x14ac:dyDescent="0.25">
      <c r="B22" s="79" t="s">
        <v>635</v>
      </c>
      <c r="C22" t="s">
        <v>200</v>
      </c>
      <c r="I22" s="125" t="s">
        <v>463</v>
      </c>
    </row>
    <row r="23" spans="2:9" ht="15" x14ac:dyDescent="0.25">
      <c r="B23" s="79" t="s">
        <v>636</v>
      </c>
      <c r="C23" t="s">
        <v>200</v>
      </c>
      <c r="I23" s="125" t="s">
        <v>464</v>
      </c>
    </row>
    <row r="24" spans="2:9" ht="15" x14ac:dyDescent="0.25">
      <c r="B24" s="79" t="s">
        <v>637</v>
      </c>
      <c r="C24" t="s">
        <v>200</v>
      </c>
      <c r="I24" s="125" t="s">
        <v>465</v>
      </c>
    </row>
    <row r="25" spans="2:9" s="19" customFormat="1" ht="15" x14ac:dyDescent="0.25">
      <c r="B25" s="79" t="s">
        <v>638</v>
      </c>
      <c r="C25" t="s">
        <v>200</v>
      </c>
      <c r="I25" s="127" t="s">
        <v>604</v>
      </c>
    </row>
    <row r="26" spans="2:9" s="19" customFormat="1" ht="15" x14ac:dyDescent="0.25">
      <c r="B26" s="79" t="s">
        <v>639</v>
      </c>
      <c r="C26" t="s">
        <v>200</v>
      </c>
      <c r="I26" s="127" t="s">
        <v>605</v>
      </c>
    </row>
    <row r="27" spans="2:9" s="19" customFormat="1" ht="15" x14ac:dyDescent="0.25">
      <c r="B27" s="79"/>
      <c r="I27" s="127" t="s">
        <v>606</v>
      </c>
    </row>
    <row r="28" spans="2:9" s="19" customFormat="1" ht="15" x14ac:dyDescent="0.25">
      <c r="B28" s="79"/>
      <c r="I28" s="127" t="s">
        <v>607</v>
      </c>
    </row>
    <row r="29" spans="2:9" ht="15" x14ac:dyDescent="0.25">
      <c r="I29" s="82" t="s">
        <v>218</v>
      </c>
    </row>
    <row r="30" spans="2:9" ht="15" x14ac:dyDescent="0.25">
      <c r="I30" s="82" t="s">
        <v>219</v>
      </c>
    </row>
    <row r="31" spans="2:9" ht="14.45" customHeight="1" x14ac:dyDescent="0.25">
      <c r="I31" s="82" t="s">
        <v>220</v>
      </c>
    </row>
    <row r="32" spans="2:9" ht="14.45" customHeight="1" x14ac:dyDescent="0.25">
      <c r="I32" s="82" t="s">
        <v>221</v>
      </c>
    </row>
    <row r="33" spans="9:9" ht="14.45" customHeight="1" x14ac:dyDescent="0.25">
      <c r="I33" s="124" t="s">
        <v>393</v>
      </c>
    </row>
    <row r="34" spans="9:9" ht="14.45" customHeight="1" x14ac:dyDescent="0.25">
      <c r="I34" s="124" t="s">
        <v>392</v>
      </c>
    </row>
    <row r="35" spans="9:9" s="19" customFormat="1" ht="14.45" customHeight="1" x14ac:dyDescent="0.25">
      <c r="I35" s="124" t="s">
        <v>557</v>
      </c>
    </row>
    <row r="36" spans="9:9" s="19" customFormat="1" ht="14.45" customHeight="1" x14ac:dyDescent="0.25">
      <c r="I36" s="124" t="s">
        <v>558</v>
      </c>
    </row>
    <row r="37" spans="9:9" s="19" customFormat="1" ht="14.45" customHeight="1" x14ac:dyDescent="0.25">
      <c r="I37" s="122" t="s">
        <v>555</v>
      </c>
    </row>
    <row r="38" spans="9:9" s="19" customFormat="1" ht="14.45" customHeight="1" x14ac:dyDescent="0.25">
      <c r="I38" s="122" t="s">
        <v>556</v>
      </c>
    </row>
    <row r="39" spans="9:9" ht="14.45" customHeight="1" x14ac:dyDescent="0.25">
      <c r="I39" s="82" t="s">
        <v>224</v>
      </c>
    </row>
    <row r="40" spans="9:9" ht="14.45" customHeight="1" x14ac:dyDescent="0.25">
      <c r="I40" s="82" t="s">
        <v>225</v>
      </c>
    </row>
    <row r="41" spans="9:9" s="19" customFormat="1" ht="14.45" customHeight="1" x14ac:dyDescent="0.25">
      <c r="I41" s="122" t="s">
        <v>599</v>
      </c>
    </row>
    <row r="42" spans="9:9" ht="14.45" customHeight="1" x14ac:dyDescent="0.25">
      <c r="I42" s="82" t="s">
        <v>640</v>
      </c>
    </row>
    <row r="43" spans="9:9" ht="14.45" customHeight="1" x14ac:dyDescent="0.25">
      <c r="I43" s="82" t="s">
        <v>189</v>
      </c>
    </row>
    <row r="44" spans="9:9" s="19" customFormat="1" ht="14.45" customHeight="1" x14ac:dyDescent="0.25">
      <c r="I44" s="82" t="s">
        <v>554</v>
      </c>
    </row>
    <row r="45" spans="9:9" ht="14.45" customHeight="1" x14ac:dyDescent="0.25">
      <c r="I45" s="125" t="s">
        <v>515</v>
      </c>
    </row>
    <row r="46" spans="9:9" ht="14.45" customHeight="1" x14ac:dyDescent="0.25">
      <c r="I46" s="125" t="s">
        <v>516</v>
      </c>
    </row>
    <row r="47" spans="9:9" ht="14.45" customHeight="1" x14ac:dyDescent="0.25">
      <c r="I47" s="125" t="s">
        <v>517</v>
      </c>
    </row>
    <row r="48" spans="9:9" ht="14.45" customHeight="1" x14ac:dyDescent="0.25">
      <c r="I48" s="125" t="s">
        <v>518</v>
      </c>
    </row>
    <row r="49" spans="9:9" ht="14.45" customHeight="1" x14ac:dyDescent="0.25">
      <c r="I49" s="125" t="s">
        <v>519</v>
      </c>
    </row>
    <row r="50" spans="9:9" ht="14.45" customHeight="1" x14ac:dyDescent="0.25">
      <c r="I50" s="125" t="s">
        <v>520</v>
      </c>
    </row>
    <row r="51" spans="9:9" ht="14.45" customHeight="1" x14ac:dyDescent="0.25">
      <c r="I51" s="125" t="s">
        <v>521</v>
      </c>
    </row>
    <row r="52" spans="9:9" ht="14.45" customHeight="1" x14ac:dyDescent="0.25">
      <c r="I52" s="125" t="s">
        <v>522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topLeftCell="A22" workbookViewId="0">
      <selection activeCell="C17" sqref="C17:C18"/>
    </sheetView>
  </sheetViews>
  <sheetFormatPr defaultColWidth="8.85546875" defaultRowHeight="14.45" customHeight="1" x14ac:dyDescent="0.25"/>
  <cols>
    <col min="1" max="1" width="71.28515625" customWidth="1"/>
    <col min="2" max="2" width="12.85546875" customWidth="1"/>
    <col min="3" max="3" width="26.140625" bestFit="1" customWidth="1"/>
    <col min="4" max="4" width="26.5703125" bestFit="1" customWidth="1"/>
    <col min="5" max="5" width="16.85546875" customWidth="1"/>
    <col min="6" max="6" width="18" customWidth="1"/>
    <col min="7" max="7" width="22.42578125" bestFit="1" customWidth="1"/>
    <col min="8" max="8" width="16.85546875" customWidth="1"/>
    <col min="9" max="9" width="20.28515625" bestFit="1" customWidth="1"/>
  </cols>
  <sheetData>
    <row r="1" spans="1:9" ht="15" x14ac:dyDescent="0.25">
      <c r="A1" s="15" t="s">
        <v>169</v>
      </c>
      <c r="B1" s="19"/>
      <c r="C1" s="33"/>
      <c r="D1" s="34"/>
      <c r="E1" s="34"/>
      <c r="F1" s="34"/>
      <c r="G1" s="34"/>
      <c r="H1" s="34"/>
      <c r="I1" s="34"/>
    </row>
    <row r="2" spans="1:9" ht="15.75" thickBot="1" x14ac:dyDescent="0.3">
      <c r="A2" s="15" t="s">
        <v>171</v>
      </c>
      <c r="B2" s="19"/>
      <c r="C2" s="33"/>
      <c r="D2" s="34"/>
      <c r="E2" s="34"/>
      <c r="F2" s="34"/>
      <c r="G2" s="34"/>
      <c r="H2" s="34"/>
      <c r="I2" s="34"/>
    </row>
    <row r="3" spans="1:9" ht="16.5" thickTop="1" thickBot="1" x14ac:dyDescent="0.3">
      <c r="A3" s="35" t="s">
        <v>153</v>
      </c>
      <c r="B3" s="36" t="s">
        <v>158</v>
      </c>
      <c r="C3" s="37" t="s">
        <v>385</v>
      </c>
      <c r="D3" s="38" t="s">
        <v>201</v>
      </c>
      <c r="E3" s="39" t="s">
        <v>202</v>
      </c>
      <c r="F3" s="39" t="s">
        <v>248</v>
      </c>
      <c r="G3" s="40" t="s">
        <v>204</v>
      </c>
      <c r="H3" s="39" t="s">
        <v>205</v>
      </c>
      <c r="I3" s="39" t="s">
        <v>249</v>
      </c>
    </row>
    <row r="4" spans="1:9" ht="15" x14ac:dyDescent="0.25">
      <c r="A4" s="41" t="s">
        <v>85</v>
      </c>
      <c r="B4" s="42" t="s">
        <v>159</v>
      </c>
      <c r="C4" s="43" t="s">
        <v>1</v>
      </c>
      <c r="D4" s="44">
        <v>100000</v>
      </c>
      <c r="E4" s="44"/>
      <c r="F4" s="44"/>
      <c r="G4" s="44">
        <v>100000</v>
      </c>
      <c r="H4" s="44"/>
      <c r="I4" s="44"/>
    </row>
    <row r="5" spans="1:9" ht="15" x14ac:dyDescent="0.25">
      <c r="A5" s="41" t="s">
        <v>86</v>
      </c>
      <c r="B5" s="42" t="s">
        <v>159</v>
      </c>
      <c r="C5" s="43" t="s">
        <v>2</v>
      </c>
      <c r="D5" s="44">
        <v>25000</v>
      </c>
      <c r="E5" s="44"/>
      <c r="F5" s="44"/>
      <c r="G5" s="44">
        <v>25000</v>
      </c>
      <c r="H5" s="44"/>
      <c r="I5" s="44"/>
    </row>
    <row r="6" spans="1:9" ht="15" x14ac:dyDescent="0.25">
      <c r="A6" s="41" t="s">
        <v>87</v>
      </c>
      <c r="B6" s="42" t="s">
        <v>159</v>
      </c>
      <c r="C6" s="43" t="s">
        <v>3</v>
      </c>
      <c r="D6" s="44">
        <v>12000</v>
      </c>
      <c r="E6" s="44"/>
      <c r="F6" s="44"/>
      <c r="G6" s="44">
        <v>12000</v>
      </c>
      <c r="H6" s="44"/>
      <c r="I6" s="44"/>
    </row>
    <row r="7" spans="1:9" ht="15" x14ac:dyDescent="0.25">
      <c r="A7" s="41" t="s">
        <v>88</v>
      </c>
      <c r="B7" s="42" t="s">
        <v>160</v>
      </c>
      <c r="C7" s="43" t="s">
        <v>4</v>
      </c>
      <c r="D7" s="44">
        <v>1346.64</v>
      </c>
      <c r="E7" s="44"/>
      <c r="F7" s="44"/>
      <c r="G7" s="44">
        <v>1318.14</v>
      </c>
      <c r="H7" s="44"/>
      <c r="I7" s="44"/>
    </row>
    <row r="8" spans="1:9" ht="15" x14ac:dyDescent="0.25">
      <c r="A8" s="41" t="s">
        <v>89</v>
      </c>
      <c r="B8" s="42" t="s">
        <v>160</v>
      </c>
      <c r="C8" s="43" t="s">
        <v>5</v>
      </c>
      <c r="D8" s="44">
        <v>1346.64</v>
      </c>
      <c r="E8" s="44"/>
      <c r="F8" s="44"/>
      <c r="G8" s="44">
        <v>1318.14</v>
      </c>
      <c r="H8" s="44"/>
      <c r="I8" s="44"/>
    </row>
    <row r="9" spans="1:9" ht="15" x14ac:dyDescent="0.25">
      <c r="A9" s="41" t="s">
        <v>90</v>
      </c>
      <c r="B9" s="42" t="s">
        <v>160</v>
      </c>
      <c r="C9" s="43" t="s">
        <v>6</v>
      </c>
      <c r="D9" s="44">
        <v>1346.64</v>
      </c>
      <c r="E9" s="44"/>
      <c r="F9" s="44"/>
      <c r="G9" s="44">
        <v>1318.14</v>
      </c>
      <c r="H9" s="44"/>
      <c r="I9" s="44"/>
    </row>
    <row r="10" spans="1:9" ht="15" x14ac:dyDescent="0.25">
      <c r="A10" s="41" t="s">
        <v>91</v>
      </c>
      <c r="B10" s="42" t="s">
        <v>161</v>
      </c>
      <c r="C10" s="43" t="s">
        <v>155</v>
      </c>
      <c r="D10" s="44">
        <v>25.51</v>
      </c>
      <c r="E10" s="44"/>
      <c r="F10" s="44"/>
      <c r="G10" s="44">
        <v>24.97</v>
      </c>
      <c r="H10" s="44"/>
      <c r="I10" s="44"/>
    </row>
    <row r="11" spans="1:9" ht="15" x14ac:dyDescent="0.25">
      <c r="A11" s="41" t="s">
        <v>92</v>
      </c>
      <c r="B11" s="42" t="s">
        <v>161</v>
      </c>
      <c r="C11" s="43" t="s">
        <v>156</v>
      </c>
      <c r="D11" s="44">
        <v>25.51</v>
      </c>
      <c r="E11" s="44"/>
      <c r="F11" s="44"/>
      <c r="G11" s="44">
        <v>24.97</v>
      </c>
      <c r="H11" s="44"/>
      <c r="I11" s="44"/>
    </row>
    <row r="12" spans="1:9" ht="15" x14ac:dyDescent="0.25">
      <c r="A12" s="41" t="s">
        <v>93</v>
      </c>
      <c r="B12" s="42" t="s">
        <v>161</v>
      </c>
      <c r="C12" s="43" t="s">
        <v>157</v>
      </c>
      <c r="D12" s="44">
        <v>25.51</v>
      </c>
      <c r="E12" s="44"/>
      <c r="F12" s="44"/>
      <c r="G12" s="44">
        <v>24.97</v>
      </c>
      <c r="H12" s="44"/>
      <c r="I12" s="44"/>
    </row>
    <row r="13" spans="1:9" ht="15" x14ac:dyDescent="0.25">
      <c r="A13" s="41" t="s">
        <v>94</v>
      </c>
      <c r="B13" s="42" t="s">
        <v>160</v>
      </c>
      <c r="C13" s="43" t="s">
        <v>7</v>
      </c>
      <c r="D13" s="44">
        <v>1346.64</v>
      </c>
      <c r="E13" s="44"/>
      <c r="F13" s="44"/>
      <c r="G13" s="44">
        <v>1318.14</v>
      </c>
      <c r="H13" s="44"/>
      <c r="I13" s="44"/>
    </row>
    <row r="14" spans="1:9" ht="15" x14ac:dyDescent="0.25">
      <c r="A14" s="41" t="s">
        <v>95</v>
      </c>
      <c r="B14" s="42" t="s">
        <v>160</v>
      </c>
      <c r="C14" s="43" t="s">
        <v>8</v>
      </c>
      <c r="D14" s="44">
        <v>1346.64</v>
      </c>
      <c r="E14" s="44"/>
      <c r="F14" s="44"/>
      <c r="G14" s="44">
        <v>1318.14</v>
      </c>
      <c r="H14" s="44"/>
      <c r="I14" s="44"/>
    </row>
    <row r="15" spans="1:9" ht="15" x14ac:dyDescent="0.25">
      <c r="A15" s="41" t="s">
        <v>96</v>
      </c>
      <c r="B15" s="42" t="s">
        <v>160</v>
      </c>
      <c r="C15" s="43" t="s">
        <v>9</v>
      </c>
      <c r="D15" s="44">
        <v>1346.64</v>
      </c>
      <c r="E15" s="44"/>
      <c r="F15" s="44"/>
      <c r="G15" s="44">
        <v>1318.14</v>
      </c>
      <c r="H15" s="44"/>
      <c r="I15" s="44"/>
    </row>
    <row r="16" spans="1:9" ht="15" x14ac:dyDescent="0.25">
      <c r="A16" s="41" t="s">
        <v>97</v>
      </c>
      <c r="B16" s="42" t="s">
        <v>161</v>
      </c>
      <c r="C16" s="43" t="s">
        <v>10</v>
      </c>
      <c r="D16" s="44">
        <v>10.67</v>
      </c>
      <c r="E16" s="44"/>
      <c r="F16" s="44"/>
      <c r="G16" s="44">
        <v>17.57</v>
      </c>
      <c r="H16" s="44"/>
      <c r="I16" s="44"/>
    </row>
    <row r="17" spans="1:9" ht="15" x14ac:dyDescent="0.25">
      <c r="A17" s="41" t="s">
        <v>98</v>
      </c>
      <c r="B17" s="42" t="s">
        <v>161</v>
      </c>
      <c r="C17" s="43" t="s">
        <v>11</v>
      </c>
      <c r="D17" s="44">
        <v>10.67</v>
      </c>
      <c r="E17" s="44"/>
      <c r="F17" s="44"/>
      <c r="G17" s="44">
        <v>17.57</v>
      </c>
      <c r="H17" s="44"/>
      <c r="I17" s="44"/>
    </row>
    <row r="18" spans="1:9" ht="15" x14ac:dyDescent="0.25">
      <c r="A18" s="41" t="s">
        <v>99</v>
      </c>
      <c r="B18" s="42" t="s">
        <v>161</v>
      </c>
      <c r="C18" s="43" t="s">
        <v>12</v>
      </c>
      <c r="D18" s="44">
        <v>10.67</v>
      </c>
      <c r="E18" s="44"/>
      <c r="F18" s="44"/>
      <c r="G18" s="44">
        <v>17.57</v>
      </c>
      <c r="H18" s="44"/>
      <c r="I18" s="44"/>
    </row>
    <row r="19" spans="1:9" ht="15" x14ac:dyDescent="0.25">
      <c r="A19" s="41" t="s">
        <v>100</v>
      </c>
      <c r="B19" s="42" t="s">
        <v>159</v>
      </c>
      <c r="C19" s="43" t="s">
        <v>195</v>
      </c>
      <c r="D19" s="44">
        <v>7248</v>
      </c>
      <c r="E19" s="44"/>
      <c r="F19" s="44"/>
      <c r="G19" s="44">
        <v>7248</v>
      </c>
      <c r="H19" s="44"/>
      <c r="I19" s="44"/>
    </row>
    <row r="20" spans="1:9" ht="15" x14ac:dyDescent="0.25">
      <c r="A20" s="45" t="s">
        <v>255</v>
      </c>
      <c r="B20" s="46" t="s">
        <v>162</v>
      </c>
      <c r="C20" s="47" t="s">
        <v>375</v>
      </c>
      <c r="D20" s="48">
        <v>11.28</v>
      </c>
      <c r="E20" s="48">
        <f>D20*0.8</f>
        <v>9.0239999999999991</v>
      </c>
      <c r="F20" s="48"/>
      <c r="G20" s="48">
        <v>14.52</v>
      </c>
      <c r="H20" s="48">
        <f>G20*0.8</f>
        <v>11.616</v>
      </c>
      <c r="I20" s="44"/>
    </row>
    <row r="21" spans="1:9" ht="15" x14ac:dyDescent="0.25">
      <c r="A21" s="41" t="s">
        <v>256</v>
      </c>
      <c r="B21" s="42" t="s">
        <v>162</v>
      </c>
      <c r="C21" s="43" t="s">
        <v>13</v>
      </c>
      <c r="D21" s="44">
        <v>11.28</v>
      </c>
      <c r="E21" s="44">
        <f t="shared" ref="E21:E31" si="0">D21*0.8</f>
        <v>9.0239999999999991</v>
      </c>
      <c r="F21" s="44"/>
      <c r="G21" s="44">
        <v>14.52</v>
      </c>
      <c r="H21" s="44">
        <f t="shared" ref="H21:H31" si="1">G21*0.8</f>
        <v>11.616</v>
      </c>
      <c r="I21" s="44"/>
    </row>
    <row r="22" spans="1:9" ht="15" x14ac:dyDescent="0.25">
      <c r="A22" s="41" t="s">
        <v>257</v>
      </c>
      <c r="B22" s="42" t="s">
        <v>162</v>
      </c>
      <c r="C22" s="43" t="s">
        <v>14</v>
      </c>
      <c r="D22" s="44">
        <v>9.4</v>
      </c>
      <c r="E22" s="44">
        <f t="shared" si="0"/>
        <v>7.5200000000000005</v>
      </c>
      <c r="F22" s="44"/>
      <c r="G22" s="44">
        <v>11.88</v>
      </c>
      <c r="H22" s="44">
        <f t="shared" si="1"/>
        <v>9.5040000000000013</v>
      </c>
      <c r="I22" s="44"/>
    </row>
    <row r="23" spans="1:9" ht="15" x14ac:dyDescent="0.25">
      <c r="A23" s="41" t="s">
        <v>258</v>
      </c>
      <c r="B23" s="42" t="s">
        <v>162</v>
      </c>
      <c r="C23" s="47" t="s">
        <v>375</v>
      </c>
      <c r="D23" s="44">
        <v>9.4</v>
      </c>
      <c r="E23" s="44">
        <f t="shared" si="0"/>
        <v>7.5200000000000005</v>
      </c>
      <c r="F23" s="44"/>
      <c r="G23" s="44">
        <v>11.88</v>
      </c>
      <c r="H23" s="44">
        <f t="shared" si="1"/>
        <v>9.5040000000000013</v>
      </c>
      <c r="I23" s="44"/>
    </row>
    <row r="24" spans="1:9" ht="15" x14ac:dyDescent="0.25">
      <c r="A24" s="41" t="s">
        <v>259</v>
      </c>
      <c r="B24" s="42" t="s">
        <v>162</v>
      </c>
      <c r="C24" s="43" t="s">
        <v>15</v>
      </c>
      <c r="D24" s="44">
        <v>11.2</v>
      </c>
      <c r="E24" s="44">
        <f t="shared" si="0"/>
        <v>8.9599999999999991</v>
      </c>
      <c r="F24" s="44"/>
      <c r="G24" s="44">
        <v>14.41</v>
      </c>
      <c r="H24" s="44">
        <f t="shared" si="1"/>
        <v>11.528</v>
      </c>
      <c r="I24" s="44"/>
    </row>
    <row r="25" spans="1:9" ht="15" x14ac:dyDescent="0.25">
      <c r="A25" s="41" t="s">
        <v>260</v>
      </c>
      <c r="B25" s="42" t="s">
        <v>162</v>
      </c>
      <c r="C25" s="47" t="s">
        <v>375</v>
      </c>
      <c r="D25" s="44">
        <v>11.2</v>
      </c>
      <c r="E25" s="44">
        <f t="shared" si="0"/>
        <v>8.9599999999999991</v>
      </c>
      <c r="F25" s="44"/>
      <c r="G25" s="44">
        <v>14.41</v>
      </c>
      <c r="H25" s="44">
        <f t="shared" si="1"/>
        <v>11.528</v>
      </c>
      <c r="I25" s="44"/>
    </row>
    <row r="26" spans="1:9" ht="15" x14ac:dyDescent="0.25">
      <c r="A26" s="41" t="s">
        <v>251</v>
      </c>
      <c r="B26" s="42" t="s">
        <v>162</v>
      </c>
      <c r="C26" s="47" t="s">
        <v>376</v>
      </c>
      <c r="D26" s="44">
        <v>47.28</v>
      </c>
      <c r="E26" s="44">
        <f t="shared" si="0"/>
        <v>37.824000000000005</v>
      </c>
      <c r="F26" s="44"/>
      <c r="G26" s="44">
        <v>59.21</v>
      </c>
      <c r="H26" s="44">
        <f t="shared" si="1"/>
        <v>47.368000000000002</v>
      </c>
      <c r="I26" s="44"/>
    </row>
    <row r="27" spans="1:9" ht="15" x14ac:dyDescent="0.25">
      <c r="A27" s="41" t="s">
        <v>252</v>
      </c>
      <c r="B27" s="42" t="s">
        <v>162</v>
      </c>
      <c r="C27" s="47" t="s">
        <v>377</v>
      </c>
      <c r="D27" s="44">
        <v>47.28</v>
      </c>
      <c r="E27" s="44">
        <f t="shared" si="0"/>
        <v>37.824000000000005</v>
      </c>
      <c r="F27" s="44"/>
      <c r="G27" s="44">
        <v>59.21</v>
      </c>
      <c r="H27" s="44">
        <f t="shared" si="1"/>
        <v>47.368000000000002</v>
      </c>
      <c r="I27" s="44"/>
    </row>
    <row r="28" spans="1:9" ht="15" x14ac:dyDescent="0.25">
      <c r="A28" s="45" t="s">
        <v>253</v>
      </c>
      <c r="B28" s="46" t="s">
        <v>162</v>
      </c>
      <c r="C28" s="47" t="s">
        <v>376</v>
      </c>
      <c r="D28" s="48">
        <v>68.819999999999993</v>
      </c>
      <c r="E28" s="48">
        <f t="shared" si="0"/>
        <v>55.055999999999997</v>
      </c>
      <c r="F28" s="48"/>
      <c r="G28" s="48">
        <v>88.84</v>
      </c>
      <c r="H28" s="48">
        <f t="shared" si="1"/>
        <v>71.072000000000003</v>
      </c>
      <c r="I28" s="44"/>
    </row>
    <row r="29" spans="1:9" ht="15" x14ac:dyDescent="0.25">
      <c r="A29" s="45" t="s">
        <v>254</v>
      </c>
      <c r="B29" s="46" t="s">
        <v>162</v>
      </c>
      <c r="C29" s="47" t="s">
        <v>377</v>
      </c>
      <c r="D29" s="48">
        <v>68.819999999999993</v>
      </c>
      <c r="E29" s="48">
        <f t="shared" si="0"/>
        <v>55.055999999999997</v>
      </c>
      <c r="F29" s="48"/>
      <c r="G29" s="48">
        <v>88.84</v>
      </c>
      <c r="H29" s="48">
        <f t="shared" si="1"/>
        <v>71.072000000000003</v>
      </c>
      <c r="I29" s="44"/>
    </row>
    <row r="30" spans="1:9" ht="15" x14ac:dyDescent="0.25">
      <c r="A30" s="41" t="s">
        <v>261</v>
      </c>
      <c r="B30" s="42" t="s">
        <v>162</v>
      </c>
      <c r="C30" s="47" t="s">
        <v>376</v>
      </c>
      <c r="D30" s="44">
        <v>17.77</v>
      </c>
      <c r="E30" s="44">
        <f t="shared" si="0"/>
        <v>14.216000000000001</v>
      </c>
      <c r="F30" s="44"/>
      <c r="G30" s="44">
        <v>22.87</v>
      </c>
      <c r="H30" s="44">
        <f t="shared" si="1"/>
        <v>18.296000000000003</v>
      </c>
      <c r="I30" s="44"/>
    </row>
    <row r="31" spans="1:9" ht="13.5" customHeight="1" x14ac:dyDescent="0.25">
      <c r="A31" s="41" t="s">
        <v>262</v>
      </c>
      <c r="B31" s="42" t="s">
        <v>162</v>
      </c>
      <c r="C31" s="47" t="s">
        <v>377</v>
      </c>
      <c r="D31" s="44">
        <v>17.77</v>
      </c>
      <c r="E31" s="44">
        <f t="shared" si="0"/>
        <v>14.216000000000001</v>
      </c>
      <c r="F31" s="44"/>
      <c r="G31" s="44">
        <v>22.87</v>
      </c>
      <c r="H31" s="44">
        <f t="shared" si="1"/>
        <v>18.296000000000003</v>
      </c>
      <c r="I31" s="44"/>
    </row>
    <row r="32" spans="1:9" ht="15" x14ac:dyDescent="0.25">
      <c r="A32" s="41" t="s">
        <v>263</v>
      </c>
      <c r="B32" s="42" t="s">
        <v>162</v>
      </c>
      <c r="C32" s="47" t="s">
        <v>378</v>
      </c>
      <c r="D32" s="44">
        <v>49.5</v>
      </c>
      <c r="E32" s="44">
        <f>D32*0.8</f>
        <v>39.6</v>
      </c>
      <c r="F32" s="44"/>
      <c r="G32" s="44">
        <v>61.99</v>
      </c>
      <c r="H32" s="44">
        <f>G32*0.8</f>
        <v>49.592000000000006</v>
      </c>
      <c r="I32" s="44"/>
    </row>
    <row r="33" spans="1:9" ht="15" x14ac:dyDescent="0.25">
      <c r="A33" s="41" t="s">
        <v>264</v>
      </c>
      <c r="B33" s="42" t="s">
        <v>162</v>
      </c>
      <c r="C33" s="47" t="s">
        <v>379</v>
      </c>
      <c r="D33" s="44">
        <v>49.5</v>
      </c>
      <c r="E33" s="44">
        <f t="shared" ref="E33:E39" si="2">D33*0.8</f>
        <v>39.6</v>
      </c>
      <c r="F33" s="44"/>
      <c r="G33" s="44">
        <v>61.99</v>
      </c>
      <c r="H33" s="44">
        <f t="shared" ref="H33:H39" si="3">G33*0.8</f>
        <v>49.592000000000006</v>
      </c>
      <c r="I33" s="44"/>
    </row>
    <row r="34" spans="1:9" ht="15" x14ac:dyDescent="0.25">
      <c r="A34" s="45" t="s">
        <v>265</v>
      </c>
      <c r="B34" s="46" t="s">
        <v>162</v>
      </c>
      <c r="C34" s="47" t="s">
        <v>378</v>
      </c>
      <c r="D34" s="48">
        <v>72.05</v>
      </c>
      <c r="E34" s="48">
        <f t="shared" si="2"/>
        <v>57.64</v>
      </c>
      <c r="F34" s="48"/>
      <c r="G34" s="48">
        <v>93.02</v>
      </c>
      <c r="H34" s="48">
        <f t="shared" si="3"/>
        <v>74.415999999999997</v>
      </c>
      <c r="I34" s="44"/>
    </row>
    <row r="35" spans="1:9" ht="15" x14ac:dyDescent="0.25">
      <c r="A35" s="45" t="s">
        <v>266</v>
      </c>
      <c r="B35" s="46" t="s">
        <v>162</v>
      </c>
      <c r="C35" s="47" t="s">
        <v>379</v>
      </c>
      <c r="D35" s="48">
        <v>72.05</v>
      </c>
      <c r="E35" s="48">
        <f t="shared" si="2"/>
        <v>57.64</v>
      </c>
      <c r="F35" s="48"/>
      <c r="G35" s="48">
        <v>93.02</v>
      </c>
      <c r="H35" s="48">
        <f t="shared" si="3"/>
        <v>74.415999999999997</v>
      </c>
      <c r="I35" s="44"/>
    </row>
    <row r="36" spans="1:9" ht="15" x14ac:dyDescent="0.25">
      <c r="A36" s="41" t="s">
        <v>267</v>
      </c>
      <c r="B36" s="42" t="s">
        <v>162</v>
      </c>
      <c r="C36" s="47" t="s">
        <v>378</v>
      </c>
      <c r="D36" s="44">
        <v>11.77</v>
      </c>
      <c r="E36" s="44">
        <f t="shared" si="2"/>
        <v>9.4160000000000004</v>
      </c>
      <c r="F36" s="44"/>
      <c r="G36" s="44">
        <v>14.88</v>
      </c>
      <c r="H36" s="44">
        <f t="shared" si="3"/>
        <v>11.904000000000002</v>
      </c>
      <c r="I36" s="44"/>
    </row>
    <row r="37" spans="1:9" ht="15" x14ac:dyDescent="0.25">
      <c r="A37" s="41" t="s">
        <v>268</v>
      </c>
      <c r="B37" s="42" t="s">
        <v>162</v>
      </c>
      <c r="C37" s="47" t="s">
        <v>379</v>
      </c>
      <c r="D37" s="44">
        <v>11.77</v>
      </c>
      <c r="E37" s="44">
        <f t="shared" si="2"/>
        <v>9.4160000000000004</v>
      </c>
      <c r="F37" s="44"/>
      <c r="G37" s="44">
        <v>14.88</v>
      </c>
      <c r="H37" s="44">
        <f t="shared" si="3"/>
        <v>11.904000000000002</v>
      </c>
      <c r="I37" s="44" t="s">
        <v>207</v>
      </c>
    </row>
    <row r="38" spans="1:9" ht="15" x14ac:dyDescent="0.25">
      <c r="A38" s="41" t="s">
        <v>269</v>
      </c>
      <c r="B38" s="42" t="s">
        <v>162</v>
      </c>
      <c r="C38" s="47" t="s">
        <v>378</v>
      </c>
      <c r="D38" s="44">
        <v>16.91</v>
      </c>
      <c r="E38" s="44">
        <f t="shared" si="2"/>
        <v>13.528</v>
      </c>
      <c r="F38" s="44"/>
      <c r="G38" s="44">
        <v>21.18</v>
      </c>
      <c r="H38" s="44">
        <f t="shared" si="3"/>
        <v>16.943999999999999</v>
      </c>
      <c r="I38" s="44"/>
    </row>
    <row r="39" spans="1:9" ht="15" x14ac:dyDescent="0.25">
      <c r="A39" s="41" t="s">
        <v>270</v>
      </c>
      <c r="B39" s="42" t="s">
        <v>162</v>
      </c>
      <c r="C39" s="47" t="s">
        <v>379</v>
      </c>
      <c r="D39" s="44">
        <v>16.91</v>
      </c>
      <c r="E39" s="44">
        <f t="shared" si="2"/>
        <v>13.528</v>
      </c>
      <c r="F39" s="44"/>
      <c r="G39" s="44">
        <v>21.18</v>
      </c>
      <c r="H39" s="44">
        <f t="shared" si="3"/>
        <v>16.943999999999999</v>
      </c>
      <c r="I39" s="44"/>
    </row>
    <row r="40" spans="1:9" ht="15" x14ac:dyDescent="0.25">
      <c r="A40" s="45" t="s">
        <v>101</v>
      </c>
      <c r="B40" s="46" t="s">
        <v>162</v>
      </c>
      <c r="C40" s="53" t="s">
        <v>16</v>
      </c>
      <c r="D40" s="48">
        <v>44.54</v>
      </c>
      <c r="E40" s="48"/>
      <c r="F40" s="48"/>
      <c r="G40" s="48">
        <v>55.78</v>
      </c>
      <c r="H40" s="48"/>
      <c r="I40" s="44"/>
    </row>
    <row r="41" spans="1:9" ht="15" x14ac:dyDescent="0.25">
      <c r="A41" s="41" t="s">
        <v>102</v>
      </c>
      <c r="B41" s="42" t="s">
        <v>162</v>
      </c>
      <c r="C41" s="43" t="s">
        <v>17</v>
      </c>
      <c r="D41" s="44">
        <v>64.83</v>
      </c>
      <c r="E41" s="44"/>
      <c r="F41" s="44"/>
      <c r="G41" s="44">
        <v>83.69</v>
      </c>
      <c r="H41" s="44"/>
      <c r="I41" s="44"/>
    </row>
    <row r="42" spans="1:9" ht="15" x14ac:dyDescent="0.25">
      <c r="A42" s="41" t="s">
        <v>103</v>
      </c>
      <c r="B42" s="42" t="s">
        <v>162</v>
      </c>
      <c r="C42" s="43" t="s">
        <v>18</v>
      </c>
      <c r="D42" s="44">
        <v>39.99</v>
      </c>
      <c r="E42" s="44"/>
      <c r="F42" s="44">
        <f>D42*0.5</f>
        <v>19.995000000000001</v>
      </c>
      <c r="G42" s="44">
        <v>50.08</v>
      </c>
      <c r="H42" s="44"/>
      <c r="I42" s="44">
        <f>G42*0.5</f>
        <v>25.04</v>
      </c>
    </row>
    <row r="43" spans="1:9" ht="15" x14ac:dyDescent="0.25">
      <c r="A43" s="41" t="s">
        <v>104</v>
      </c>
      <c r="B43" s="42" t="s">
        <v>162</v>
      </c>
      <c r="C43" s="43" t="s">
        <v>19</v>
      </c>
      <c r="D43" s="44">
        <v>58.2</v>
      </c>
      <c r="E43" s="44"/>
      <c r="F43" s="44">
        <f>D43*0.5</f>
        <v>29.1</v>
      </c>
      <c r="G43" s="44">
        <v>75.14</v>
      </c>
      <c r="H43" s="44"/>
      <c r="I43" s="44">
        <f>G43*0.5</f>
        <v>37.57</v>
      </c>
    </row>
    <row r="44" spans="1:9" ht="15" x14ac:dyDescent="0.25">
      <c r="A44" s="41" t="s">
        <v>105</v>
      </c>
      <c r="B44" s="42" t="s">
        <v>162</v>
      </c>
      <c r="C44" s="43" t="s">
        <v>20</v>
      </c>
      <c r="D44" s="44">
        <v>39.99</v>
      </c>
      <c r="E44" s="44"/>
      <c r="F44" s="44"/>
      <c r="G44" s="44">
        <v>50.08</v>
      </c>
      <c r="H44" s="44"/>
      <c r="I44" s="44"/>
    </row>
    <row r="45" spans="1:9" ht="15" x14ac:dyDescent="0.25">
      <c r="A45" s="41" t="s">
        <v>106</v>
      </c>
      <c r="B45" s="42" t="s">
        <v>162</v>
      </c>
      <c r="C45" s="43" t="s">
        <v>21</v>
      </c>
      <c r="D45" s="44">
        <v>72.88</v>
      </c>
      <c r="E45" s="44"/>
      <c r="F45" s="44"/>
      <c r="G45" s="44">
        <v>75.069999999999993</v>
      </c>
      <c r="H45" s="44"/>
      <c r="I45" s="44"/>
    </row>
    <row r="46" spans="1:9" ht="15" x14ac:dyDescent="0.25">
      <c r="A46" s="41" t="s">
        <v>293</v>
      </c>
      <c r="B46" s="42" t="s">
        <v>159</v>
      </c>
      <c r="C46" s="43" t="s">
        <v>22</v>
      </c>
      <c r="D46" s="44">
        <v>12000</v>
      </c>
      <c r="E46" s="44"/>
      <c r="F46" s="44"/>
      <c r="G46" s="44">
        <v>12000</v>
      </c>
      <c r="H46" s="44"/>
      <c r="I46" s="44"/>
    </row>
    <row r="47" spans="1:9" ht="15" x14ac:dyDescent="0.25">
      <c r="A47" s="41" t="s">
        <v>294</v>
      </c>
      <c r="B47" s="42" t="s">
        <v>159</v>
      </c>
      <c r="C47" s="43" t="s">
        <v>23</v>
      </c>
      <c r="D47" s="44">
        <v>12000</v>
      </c>
      <c r="E47" s="44"/>
      <c r="F47" s="44"/>
      <c r="G47" s="44">
        <v>12000</v>
      </c>
      <c r="H47" s="44"/>
      <c r="I47" s="44"/>
    </row>
    <row r="48" spans="1:9" ht="15" x14ac:dyDescent="0.25">
      <c r="A48" s="41" t="s">
        <v>271</v>
      </c>
      <c r="B48" s="42" t="s">
        <v>160</v>
      </c>
      <c r="C48" s="43" t="s">
        <v>24</v>
      </c>
      <c r="D48" s="44">
        <v>474.23</v>
      </c>
      <c r="E48" s="44"/>
      <c r="F48" s="44"/>
      <c r="G48" s="44">
        <v>538.54</v>
      </c>
      <c r="H48" s="44"/>
      <c r="I48" s="44"/>
    </row>
    <row r="49" spans="1:9" ht="15" x14ac:dyDescent="0.25">
      <c r="A49" s="41" t="s">
        <v>272</v>
      </c>
      <c r="B49" s="42" t="s">
        <v>160</v>
      </c>
      <c r="C49" s="43" t="s">
        <v>25</v>
      </c>
      <c r="D49" s="44">
        <v>474.23</v>
      </c>
      <c r="E49" s="44"/>
      <c r="F49" s="44"/>
      <c r="G49" s="44">
        <v>538.54</v>
      </c>
      <c r="H49" s="44"/>
      <c r="I49" s="44"/>
    </row>
    <row r="50" spans="1:9" ht="15" x14ac:dyDescent="0.25">
      <c r="A50" s="41" t="s">
        <v>107</v>
      </c>
      <c r="B50" s="42" t="s">
        <v>160</v>
      </c>
      <c r="C50" s="43" t="s">
        <v>26</v>
      </c>
      <c r="D50" s="44">
        <v>655.37</v>
      </c>
      <c r="E50" s="44"/>
      <c r="F50" s="44"/>
      <c r="G50" s="44">
        <v>744.24</v>
      </c>
      <c r="H50" s="44"/>
      <c r="I50" s="44"/>
    </row>
    <row r="51" spans="1:9" ht="15" x14ac:dyDescent="0.25">
      <c r="A51" s="41" t="s">
        <v>108</v>
      </c>
      <c r="B51" s="42" t="s">
        <v>160</v>
      </c>
      <c r="C51" s="43" t="s">
        <v>27</v>
      </c>
      <c r="D51" s="44">
        <v>655.37</v>
      </c>
      <c r="E51" s="44"/>
      <c r="F51" s="44"/>
      <c r="G51" s="44">
        <v>744.24</v>
      </c>
      <c r="H51" s="44"/>
      <c r="I51" s="44"/>
    </row>
    <row r="52" spans="1:9" ht="15" x14ac:dyDescent="0.25">
      <c r="A52" s="41" t="s">
        <v>109</v>
      </c>
      <c r="B52" s="42" t="s">
        <v>160</v>
      </c>
      <c r="C52" s="43" t="s">
        <v>28</v>
      </c>
      <c r="D52" s="44">
        <v>1966.12</v>
      </c>
      <c r="E52" s="44"/>
      <c r="F52" s="44"/>
      <c r="G52" s="44">
        <v>2232.7199999999998</v>
      </c>
      <c r="H52" s="44"/>
      <c r="I52" s="44"/>
    </row>
    <row r="53" spans="1:9" ht="15" x14ac:dyDescent="0.25">
      <c r="A53" s="41" t="s">
        <v>110</v>
      </c>
      <c r="B53" s="42" t="s">
        <v>160</v>
      </c>
      <c r="C53" s="43" t="s">
        <v>29</v>
      </c>
      <c r="D53" s="44">
        <v>1966.12</v>
      </c>
      <c r="E53" s="44"/>
      <c r="F53" s="44"/>
      <c r="G53" s="44">
        <v>2232.7199999999998</v>
      </c>
      <c r="H53" s="44"/>
      <c r="I53" s="44"/>
    </row>
    <row r="54" spans="1:9" ht="15" x14ac:dyDescent="0.25">
      <c r="A54" s="41" t="s">
        <v>111</v>
      </c>
      <c r="B54" s="42" t="s">
        <v>160</v>
      </c>
      <c r="C54" s="43" t="s">
        <v>30</v>
      </c>
      <c r="D54" s="44">
        <v>1310.74</v>
      </c>
      <c r="E54" s="44"/>
      <c r="F54" s="44"/>
      <c r="G54" s="44">
        <v>1488.48</v>
      </c>
      <c r="H54" s="44"/>
      <c r="I54" s="44"/>
    </row>
    <row r="55" spans="1:9" ht="15" x14ac:dyDescent="0.25">
      <c r="A55" s="41" t="s">
        <v>112</v>
      </c>
      <c r="B55" s="42" t="s">
        <v>160</v>
      </c>
      <c r="C55" s="43" t="s">
        <v>31</v>
      </c>
      <c r="D55" s="44">
        <v>1310.74</v>
      </c>
      <c r="E55" s="44"/>
      <c r="F55" s="44"/>
      <c r="G55" s="44">
        <v>1488.48</v>
      </c>
      <c r="H55" s="44"/>
      <c r="I55" s="44"/>
    </row>
    <row r="56" spans="1:9" ht="15" x14ac:dyDescent="0.25">
      <c r="A56" s="45" t="s">
        <v>273</v>
      </c>
      <c r="B56" s="46" t="s">
        <v>164</v>
      </c>
      <c r="C56" s="47" t="s">
        <v>380</v>
      </c>
      <c r="D56" s="48">
        <v>603.89</v>
      </c>
      <c r="E56" s="48">
        <f>D56*0.8</f>
        <v>483.11200000000002</v>
      </c>
      <c r="F56" s="48"/>
      <c r="G56" s="48">
        <v>692.74</v>
      </c>
      <c r="H56" s="48">
        <f>G56*0.8</f>
        <v>554.19200000000001</v>
      </c>
      <c r="I56" s="44"/>
    </row>
    <row r="57" spans="1:9" ht="15" x14ac:dyDescent="0.25">
      <c r="A57" s="41" t="s">
        <v>274</v>
      </c>
      <c r="B57" s="42" t="s">
        <v>164</v>
      </c>
      <c r="C57" s="43" t="s">
        <v>32</v>
      </c>
      <c r="D57" s="44">
        <v>603.89</v>
      </c>
      <c r="E57" s="44">
        <f>D57*0.8</f>
        <v>483.11200000000002</v>
      </c>
      <c r="F57" s="44"/>
      <c r="G57" s="44">
        <v>692.74</v>
      </c>
      <c r="H57" s="44">
        <f>G57*0.8</f>
        <v>554.19200000000001</v>
      </c>
      <c r="I57" s="44"/>
    </row>
    <row r="58" spans="1:9" ht="15" x14ac:dyDescent="0.25">
      <c r="A58" s="41" t="s">
        <v>113</v>
      </c>
      <c r="B58" s="42" t="s">
        <v>162</v>
      </c>
      <c r="C58" s="43" t="s">
        <v>33</v>
      </c>
      <c r="D58" s="44">
        <v>81.92</v>
      </c>
      <c r="E58" s="44"/>
      <c r="F58" s="44"/>
      <c r="G58" s="44">
        <v>93.03</v>
      </c>
      <c r="H58" s="44"/>
      <c r="I58" s="44"/>
    </row>
    <row r="59" spans="1:9" ht="15" x14ac:dyDescent="0.25">
      <c r="A59" s="41" t="s">
        <v>114</v>
      </c>
      <c r="B59" s="42" t="s">
        <v>162</v>
      </c>
      <c r="C59" s="43" t="s">
        <v>34</v>
      </c>
      <c r="D59" s="44">
        <v>81.92</v>
      </c>
      <c r="E59" s="44"/>
      <c r="F59" s="44"/>
      <c r="G59" s="44">
        <v>93.03</v>
      </c>
      <c r="H59" s="44"/>
      <c r="I59" s="44"/>
    </row>
    <row r="60" spans="1:9" ht="15" x14ac:dyDescent="0.25">
      <c r="A60" s="45" t="s">
        <v>275</v>
      </c>
      <c r="B60" s="46" t="s">
        <v>162</v>
      </c>
      <c r="C60" s="47" t="s">
        <v>381</v>
      </c>
      <c r="D60" s="48">
        <v>63.53</v>
      </c>
      <c r="E60" s="48">
        <f>D60*0.8</f>
        <v>50.824000000000005</v>
      </c>
      <c r="F60" s="48"/>
      <c r="G60" s="48">
        <v>72.150000000000006</v>
      </c>
      <c r="H60" s="48">
        <f>G60*0.8</f>
        <v>57.720000000000006</v>
      </c>
      <c r="I60" s="44"/>
    </row>
    <row r="61" spans="1:9" ht="15" x14ac:dyDescent="0.25">
      <c r="A61" s="41" t="s">
        <v>276</v>
      </c>
      <c r="B61" s="42" t="s">
        <v>162</v>
      </c>
      <c r="C61" s="43" t="s">
        <v>35</v>
      </c>
      <c r="D61" s="44">
        <v>63.53</v>
      </c>
      <c r="E61" s="44">
        <f t="shared" ref="E61" si="4">D61*0.8</f>
        <v>50.824000000000005</v>
      </c>
      <c r="F61" s="44"/>
      <c r="G61" s="44">
        <v>72.150000000000006</v>
      </c>
      <c r="H61" s="44">
        <f t="shared" ref="H61" si="5">G61*0.8</f>
        <v>57.720000000000006</v>
      </c>
      <c r="I61" s="44"/>
    </row>
    <row r="62" spans="1:9" ht="15" x14ac:dyDescent="0.25">
      <c r="A62" s="41" t="s">
        <v>115</v>
      </c>
      <c r="B62" s="42" t="s">
        <v>160</v>
      </c>
      <c r="C62" s="43" t="s">
        <v>36</v>
      </c>
      <c r="D62" s="44">
        <v>399.92</v>
      </c>
      <c r="E62" s="44"/>
      <c r="F62" s="44"/>
      <c r="G62" s="44">
        <v>430.86</v>
      </c>
      <c r="H62" s="44"/>
      <c r="I62" s="44"/>
    </row>
    <row r="63" spans="1:9" ht="15" x14ac:dyDescent="0.25">
      <c r="A63" s="41" t="s">
        <v>116</v>
      </c>
      <c r="B63" s="42" t="s">
        <v>160</v>
      </c>
      <c r="C63" s="43" t="s">
        <v>37</v>
      </c>
      <c r="D63" s="44">
        <v>399.92</v>
      </c>
      <c r="E63" s="44"/>
      <c r="F63" s="44"/>
      <c r="G63" s="44">
        <v>430.86</v>
      </c>
      <c r="H63" s="44"/>
      <c r="I63" s="44"/>
    </row>
    <row r="64" spans="1:9" ht="15" x14ac:dyDescent="0.25">
      <c r="A64" s="41" t="s">
        <v>117</v>
      </c>
      <c r="B64" s="42" t="s">
        <v>160</v>
      </c>
      <c r="C64" s="43" t="s">
        <v>38</v>
      </c>
      <c r="D64" s="44">
        <v>399.92</v>
      </c>
      <c r="E64" s="44"/>
      <c r="F64" s="44"/>
      <c r="G64" s="44">
        <v>430.86</v>
      </c>
      <c r="H64" s="44"/>
      <c r="I64" s="44"/>
    </row>
    <row r="65" spans="1:9" ht="15" x14ac:dyDescent="0.25">
      <c r="A65" s="41" t="s">
        <v>118</v>
      </c>
      <c r="B65" s="42" t="s">
        <v>159</v>
      </c>
      <c r="C65" s="43" t="s">
        <v>39</v>
      </c>
      <c r="D65" s="44">
        <v>15000</v>
      </c>
      <c r="E65" s="44"/>
      <c r="F65" s="44"/>
      <c r="G65" s="44">
        <v>15000</v>
      </c>
      <c r="H65" s="44"/>
      <c r="I65" s="44"/>
    </row>
    <row r="66" spans="1:9" ht="15" x14ac:dyDescent="0.25">
      <c r="A66" s="41" t="s">
        <v>119</v>
      </c>
      <c r="B66" s="42" t="s">
        <v>159</v>
      </c>
      <c r="C66" s="43" t="s">
        <v>40</v>
      </c>
      <c r="D66" s="44">
        <v>15000</v>
      </c>
      <c r="E66" s="44"/>
      <c r="F66" s="44"/>
      <c r="G66" s="44">
        <v>15000</v>
      </c>
      <c r="H66" s="44"/>
      <c r="I66" s="44"/>
    </row>
    <row r="67" spans="1:9" ht="15" x14ac:dyDescent="0.25">
      <c r="A67" s="41" t="s">
        <v>120</v>
      </c>
      <c r="B67" s="42" t="s">
        <v>159</v>
      </c>
      <c r="C67" s="43" t="s">
        <v>41</v>
      </c>
      <c r="D67" s="44">
        <v>15000</v>
      </c>
      <c r="E67" s="44"/>
      <c r="F67" s="44"/>
      <c r="G67" s="44">
        <v>15000</v>
      </c>
      <c r="H67" s="44"/>
      <c r="I67" s="44"/>
    </row>
    <row r="68" spans="1:9" ht="15" x14ac:dyDescent="0.25">
      <c r="A68" s="41" t="s">
        <v>121</v>
      </c>
      <c r="B68" s="42" t="s">
        <v>162</v>
      </c>
      <c r="C68" s="43" t="s">
        <v>42</v>
      </c>
      <c r="D68" s="44">
        <v>52.39</v>
      </c>
      <c r="E68" s="44"/>
      <c r="F68" s="44"/>
      <c r="G68" s="44">
        <v>52.39</v>
      </c>
      <c r="H68" s="44"/>
      <c r="I68" s="44"/>
    </row>
    <row r="69" spans="1:9" ht="15" x14ac:dyDescent="0.25">
      <c r="A69" s="41" t="s">
        <v>122</v>
      </c>
      <c r="B69" s="42" t="s">
        <v>162</v>
      </c>
      <c r="C69" s="43" t="s">
        <v>43</v>
      </c>
      <c r="D69" s="44">
        <v>52.39</v>
      </c>
      <c r="E69" s="44"/>
      <c r="F69" s="44"/>
      <c r="G69" s="44">
        <v>52.39</v>
      </c>
      <c r="H69" s="44"/>
      <c r="I69" s="44"/>
    </row>
    <row r="70" spans="1:9" ht="15" x14ac:dyDescent="0.25">
      <c r="A70" s="41" t="s">
        <v>123</v>
      </c>
      <c r="B70" s="42" t="s">
        <v>162</v>
      </c>
      <c r="C70" s="43" t="s">
        <v>44</v>
      </c>
      <c r="D70" s="44">
        <v>52.39</v>
      </c>
      <c r="E70" s="44"/>
      <c r="F70" s="44"/>
      <c r="G70" s="44">
        <v>52.39</v>
      </c>
      <c r="H70" s="44"/>
      <c r="I70" s="44"/>
    </row>
    <row r="71" spans="1:9" ht="15" x14ac:dyDescent="0.25">
      <c r="A71" s="41" t="s">
        <v>124</v>
      </c>
      <c r="B71" s="42" t="s">
        <v>159</v>
      </c>
      <c r="C71" s="43" t="s">
        <v>45</v>
      </c>
      <c r="D71" s="44">
        <v>500</v>
      </c>
      <c r="E71" s="44"/>
      <c r="F71" s="44"/>
      <c r="G71" s="44">
        <v>500</v>
      </c>
      <c r="H71" s="44"/>
      <c r="I71" s="44"/>
    </row>
    <row r="72" spans="1:9" ht="15" x14ac:dyDescent="0.25">
      <c r="A72" s="41" t="s">
        <v>125</v>
      </c>
      <c r="B72" s="42" t="s">
        <v>159</v>
      </c>
      <c r="C72" s="43" t="s">
        <v>46</v>
      </c>
      <c r="D72" s="44">
        <v>500</v>
      </c>
      <c r="E72" s="44"/>
      <c r="F72" s="44"/>
      <c r="G72" s="44">
        <v>500</v>
      </c>
      <c r="H72" s="44"/>
      <c r="I72" s="44"/>
    </row>
    <row r="73" spans="1:9" ht="15" x14ac:dyDescent="0.25">
      <c r="A73" s="41" t="s">
        <v>126</v>
      </c>
      <c r="B73" s="42" t="s">
        <v>159</v>
      </c>
      <c r="C73" s="43" t="s">
        <v>47</v>
      </c>
      <c r="D73" s="44">
        <v>500</v>
      </c>
      <c r="E73" s="44"/>
      <c r="F73" s="44"/>
      <c r="G73" s="44">
        <v>500</v>
      </c>
      <c r="H73" s="44"/>
      <c r="I73" s="44"/>
    </row>
    <row r="74" spans="1:9" ht="15" x14ac:dyDescent="0.25">
      <c r="A74" s="41" t="s">
        <v>127</v>
      </c>
      <c r="B74" s="42" t="s">
        <v>162</v>
      </c>
      <c r="C74" s="43" t="s">
        <v>48</v>
      </c>
      <c r="D74" s="44">
        <v>57.21</v>
      </c>
      <c r="E74" s="44"/>
      <c r="F74" s="44"/>
      <c r="G74" s="44">
        <v>64.97</v>
      </c>
      <c r="H74" s="44"/>
      <c r="I74" s="44"/>
    </row>
    <row r="75" spans="1:9" ht="15" x14ac:dyDescent="0.25">
      <c r="A75" s="41" t="s">
        <v>128</v>
      </c>
      <c r="B75" s="42" t="s">
        <v>162</v>
      </c>
      <c r="C75" s="43" t="s">
        <v>49</v>
      </c>
      <c r="D75" s="44">
        <v>57.21</v>
      </c>
      <c r="E75" s="44"/>
      <c r="F75" s="44"/>
      <c r="G75" s="44">
        <v>64.97</v>
      </c>
      <c r="H75" s="44"/>
      <c r="I75" s="44"/>
    </row>
    <row r="76" spans="1:9" ht="15" x14ac:dyDescent="0.25">
      <c r="A76" s="41" t="s">
        <v>129</v>
      </c>
      <c r="B76" s="42" t="s">
        <v>162</v>
      </c>
      <c r="C76" s="43" t="s">
        <v>50</v>
      </c>
      <c r="D76" s="44">
        <v>57.21</v>
      </c>
      <c r="E76" s="44"/>
      <c r="F76" s="44"/>
      <c r="G76" s="44">
        <v>64.97</v>
      </c>
      <c r="H76" s="44"/>
      <c r="I76" s="44"/>
    </row>
    <row r="77" spans="1:9" ht="15" x14ac:dyDescent="0.25">
      <c r="A77" s="41" t="s">
        <v>277</v>
      </c>
      <c r="B77" s="42" t="s">
        <v>161</v>
      </c>
      <c r="C77" s="43" t="s">
        <v>51</v>
      </c>
      <c r="D77" s="44">
        <v>21.68</v>
      </c>
      <c r="E77" s="44"/>
      <c r="F77" s="44">
        <f>D77*0.5</f>
        <v>10.84</v>
      </c>
      <c r="G77" s="44">
        <v>23.22</v>
      </c>
      <c r="H77" s="44"/>
      <c r="I77" s="44">
        <f>G77*0.5</f>
        <v>11.61</v>
      </c>
    </row>
    <row r="78" spans="1:9" ht="15" x14ac:dyDescent="0.25">
      <c r="A78" s="41" t="s">
        <v>278</v>
      </c>
      <c r="B78" s="42" t="s">
        <v>161</v>
      </c>
      <c r="C78" s="43" t="s">
        <v>52</v>
      </c>
      <c r="D78" s="44">
        <v>21.68</v>
      </c>
      <c r="E78" s="44"/>
      <c r="F78" s="44">
        <f t="shared" ref="F78:F79" si="6">D78*0.5</f>
        <v>10.84</v>
      </c>
      <c r="G78" s="44">
        <v>23.22</v>
      </c>
      <c r="H78" s="44"/>
      <c r="I78" s="44">
        <f t="shared" ref="I78:I79" si="7">G78*0.5</f>
        <v>11.61</v>
      </c>
    </row>
    <row r="79" spans="1:9" ht="15" x14ac:dyDescent="0.25">
      <c r="A79" s="41" t="s">
        <v>166</v>
      </c>
      <c r="B79" s="42" t="s">
        <v>161</v>
      </c>
      <c r="C79" s="43" t="s">
        <v>167</v>
      </c>
      <c r="D79" s="44">
        <v>21.68</v>
      </c>
      <c r="E79" s="44"/>
      <c r="F79" s="44">
        <f t="shared" si="6"/>
        <v>10.84</v>
      </c>
      <c r="G79" s="44">
        <v>23.22</v>
      </c>
      <c r="H79" s="44"/>
      <c r="I79" s="44">
        <f t="shared" si="7"/>
        <v>11.61</v>
      </c>
    </row>
    <row r="80" spans="1:9" ht="15" x14ac:dyDescent="0.25">
      <c r="A80" s="18" t="s">
        <v>190</v>
      </c>
      <c r="B80" s="42" t="s">
        <v>161</v>
      </c>
      <c r="C80" s="43" t="s">
        <v>195</v>
      </c>
      <c r="D80" s="44">
        <v>15.31</v>
      </c>
      <c r="E80" s="44"/>
      <c r="F80" s="44"/>
      <c r="G80" s="44">
        <v>16.170000000000002</v>
      </c>
      <c r="H80" s="44"/>
      <c r="I80" s="44"/>
    </row>
    <row r="81" spans="1:9" ht="15" x14ac:dyDescent="0.25">
      <c r="A81" s="18" t="s">
        <v>191</v>
      </c>
      <c r="B81" s="42" t="s">
        <v>161</v>
      </c>
      <c r="C81" s="43" t="s">
        <v>195</v>
      </c>
      <c r="D81" s="44">
        <v>15.31</v>
      </c>
      <c r="E81" s="44"/>
      <c r="F81" s="44"/>
      <c r="G81" s="44">
        <v>16.170000000000002</v>
      </c>
      <c r="H81" s="44"/>
      <c r="I81" s="44"/>
    </row>
    <row r="82" spans="1:9" ht="15" x14ac:dyDescent="0.25">
      <c r="A82" s="18" t="s">
        <v>191</v>
      </c>
      <c r="B82" s="42" t="s">
        <v>161</v>
      </c>
      <c r="C82" s="43" t="s">
        <v>195</v>
      </c>
      <c r="D82" s="44">
        <v>15.31</v>
      </c>
      <c r="E82" s="44"/>
      <c r="F82" s="44"/>
      <c r="G82" s="44">
        <v>16.170000000000002</v>
      </c>
      <c r="H82" s="44"/>
      <c r="I82" s="44"/>
    </row>
    <row r="83" spans="1:9" ht="15" x14ac:dyDescent="0.25">
      <c r="A83" s="41" t="s">
        <v>279</v>
      </c>
      <c r="B83" s="42" t="s">
        <v>161</v>
      </c>
      <c r="C83" s="43" t="s">
        <v>53</v>
      </c>
      <c r="D83" s="44">
        <v>18.13</v>
      </c>
      <c r="E83" s="44"/>
      <c r="F83" s="44">
        <f>D83*0.5</f>
        <v>9.0649999999999995</v>
      </c>
      <c r="G83" s="44">
        <v>19.440000000000001</v>
      </c>
      <c r="H83" s="44"/>
      <c r="I83" s="44">
        <f>G83*0.5</f>
        <v>9.7200000000000006</v>
      </c>
    </row>
    <row r="84" spans="1:9" ht="15" x14ac:dyDescent="0.25">
      <c r="A84" s="41" t="s">
        <v>280</v>
      </c>
      <c r="B84" s="42" t="s">
        <v>161</v>
      </c>
      <c r="C84" s="43" t="s">
        <v>54</v>
      </c>
      <c r="D84" s="44">
        <v>18.13</v>
      </c>
      <c r="E84" s="44"/>
      <c r="F84" s="44">
        <f>D84*0.5</f>
        <v>9.0649999999999995</v>
      </c>
      <c r="G84" s="44">
        <v>19.440000000000001</v>
      </c>
      <c r="H84" s="44"/>
      <c r="I84" s="44">
        <f>G84*0.5</f>
        <v>9.7200000000000006</v>
      </c>
    </row>
    <row r="85" spans="1:9" ht="15" x14ac:dyDescent="0.25">
      <c r="A85" s="41" t="s">
        <v>130</v>
      </c>
      <c r="B85" s="42" t="s">
        <v>161</v>
      </c>
      <c r="C85" s="43" t="s">
        <v>195</v>
      </c>
      <c r="D85" s="44">
        <v>15.29</v>
      </c>
      <c r="E85" s="44"/>
      <c r="F85" s="44"/>
      <c r="G85" s="44">
        <v>15.75</v>
      </c>
      <c r="H85" s="44"/>
      <c r="I85" s="44"/>
    </row>
    <row r="86" spans="1:9" ht="15" x14ac:dyDescent="0.25">
      <c r="A86" s="41" t="s">
        <v>131</v>
      </c>
      <c r="B86" s="42" t="s">
        <v>159</v>
      </c>
      <c r="C86" s="43" t="s">
        <v>195</v>
      </c>
      <c r="D86" s="44">
        <v>396000</v>
      </c>
      <c r="E86" s="44"/>
      <c r="F86" s="44"/>
      <c r="G86" s="44">
        <v>396000</v>
      </c>
      <c r="H86" s="44"/>
      <c r="I86" s="44"/>
    </row>
    <row r="87" spans="1:9" ht="15" x14ac:dyDescent="0.25">
      <c r="A87" s="41" t="s">
        <v>132</v>
      </c>
      <c r="B87" s="42" t="s">
        <v>159</v>
      </c>
      <c r="C87" s="43" t="s">
        <v>55</v>
      </c>
      <c r="D87" s="44">
        <v>500</v>
      </c>
      <c r="E87" s="44"/>
      <c r="F87" s="44"/>
      <c r="G87" s="44">
        <v>500</v>
      </c>
      <c r="H87" s="44"/>
      <c r="I87" s="44"/>
    </row>
    <row r="88" spans="1:9" ht="15" x14ac:dyDescent="0.25">
      <c r="A88" s="41" t="s">
        <v>133</v>
      </c>
      <c r="B88" s="42" t="s">
        <v>159</v>
      </c>
      <c r="C88" s="43" t="s">
        <v>56</v>
      </c>
      <c r="D88" s="44">
        <v>500</v>
      </c>
      <c r="E88" s="44"/>
      <c r="F88" s="44"/>
      <c r="G88" s="44">
        <v>500</v>
      </c>
      <c r="H88" s="44"/>
      <c r="I88" s="44"/>
    </row>
    <row r="89" spans="1:9" ht="15" x14ac:dyDescent="0.25">
      <c r="A89" s="41" t="s">
        <v>134</v>
      </c>
      <c r="B89" s="42" t="s">
        <v>159</v>
      </c>
      <c r="C89" s="43" t="s">
        <v>57</v>
      </c>
      <c r="D89" s="44">
        <v>500</v>
      </c>
      <c r="E89" s="44"/>
      <c r="F89" s="44"/>
      <c r="G89" s="44">
        <v>500</v>
      </c>
      <c r="H89" s="44"/>
      <c r="I89" s="44"/>
    </row>
    <row r="90" spans="1:9" ht="15" x14ac:dyDescent="0.25">
      <c r="A90" s="41" t="s">
        <v>135</v>
      </c>
      <c r="B90" s="42" t="s">
        <v>161</v>
      </c>
      <c r="C90" s="43" t="s">
        <v>382</v>
      </c>
      <c r="D90" s="44">
        <v>7.13</v>
      </c>
      <c r="E90" s="44">
        <f>D90</f>
        <v>7.13</v>
      </c>
      <c r="F90" s="44">
        <f>D90*0.5</f>
        <v>3.5649999999999999</v>
      </c>
      <c r="G90" s="44">
        <v>9.24</v>
      </c>
      <c r="H90" s="44">
        <f>G90</f>
        <v>9.24</v>
      </c>
      <c r="I90" s="44">
        <f>G90*0.5</f>
        <v>4.62</v>
      </c>
    </row>
    <row r="91" spans="1:9" ht="15" x14ac:dyDescent="0.25">
      <c r="A91" s="41" t="s">
        <v>136</v>
      </c>
      <c r="B91" s="42" t="s">
        <v>161</v>
      </c>
      <c r="C91" s="43" t="s">
        <v>383</v>
      </c>
      <c r="D91" s="44">
        <v>7.13</v>
      </c>
      <c r="E91" s="44">
        <f t="shared" ref="E91:E92" si="8">D91</f>
        <v>7.13</v>
      </c>
      <c r="F91" s="44">
        <f t="shared" ref="F91:F92" si="9">D91*0.5</f>
        <v>3.5649999999999999</v>
      </c>
      <c r="G91" s="44">
        <v>9.24</v>
      </c>
      <c r="H91" s="44">
        <f t="shared" ref="H91:H92" si="10">G91</f>
        <v>9.24</v>
      </c>
      <c r="I91" s="44">
        <f t="shared" ref="I91:I92" si="11">G91*0.5</f>
        <v>4.62</v>
      </c>
    </row>
    <row r="92" spans="1:9" ht="15" x14ac:dyDescent="0.25">
      <c r="A92" s="41" t="s">
        <v>137</v>
      </c>
      <c r="B92" s="42" t="s">
        <v>161</v>
      </c>
      <c r="C92" s="43" t="s">
        <v>384</v>
      </c>
      <c r="D92" s="44">
        <v>7.13</v>
      </c>
      <c r="E92" s="44">
        <f t="shared" si="8"/>
        <v>7.13</v>
      </c>
      <c r="F92" s="44">
        <f t="shared" si="9"/>
        <v>3.5649999999999999</v>
      </c>
      <c r="G92" s="44">
        <v>9.24</v>
      </c>
      <c r="H92" s="44">
        <f t="shared" si="10"/>
        <v>9.24</v>
      </c>
      <c r="I92" s="44">
        <f t="shared" si="11"/>
        <v>4.62</v>
      </c>
    </row>
    <row r="93" spans="1:9" ht="15" x14ac:dyDescent="0.25">
      <c r="A93" s="41" t="s">
        <v>281</v>
      </c>
      <c r="B93" s="42" t="s">
        <v>161</v>
      </c>
      <c r="C93" s="43" t="s">
        <v>61</v>
      </c>
      <c r="D93" s="44">
        <v>8.09</v>
      </c>
      <c r="E93" s="44"/>
      <c r="F93" s="44"/>
      <c r="G93" s="44">
        <v>10.41</v>
      </c>
      <c r="H93" s="44"/>
      <c r="I93" s="44"/>
    </row>
    <row r="94" spans="1:9" ht="15" x14ac:dyDescent="0.25">
      <c r="A94" s="41" t="s">
        <v>282</v>
      </c>
      <c r="B94" s="42" t="s">
        <v>161</v>
      </c>
      <c r="C94" s="43" t="s">
        <v>62</v>
      </c>
      <c r="D94" s="44">
        <v>8.09</v>
      </c>
      <c r="E94" s="44"/>
      <c r="F94" s="44"/>
      <c r="G94" s="44">
        <v>10.41</v>
      </c>
      <c r="H94" s="44"/>
      <c r="I94" s="44"/>
    </row>
    <row r="95" spans="1:9" ht="15" x14ac:dyDescent="0.25">
      <c r="A95" s="41" t="s">
        <v>283</v>
      </c>
      <c r="B95" s="42" t="s">
        <v>161</v>
      </c>
      <c r="C95" s="43" t="s">
        <v>63</v>
      </c>
      <c r="D95" s="44">
        <v>8.09</v>
      </c>
      <c r="E95" s="44"/>
      <c r="F95" s="44"/>
      <c r="G95" s="44">
        <v>10.41</v>
      </c>
      <c r="H95" s="44"/>
      <c r="I95" s="44"/>
    </row>
    <row r="96" spans="1:9" ht="15" x14ac:dyDescent="0.25">
      <c r="A96" s="41" t="s">
        <v>138</v>
      </c>
      <c r="B96" s="42" t="s">
        <v>159</v>
      </c>
      <c r="C96" s="43" t="s">
        <v>64</v>
      </c>
      <c r="D96" s="44">
        <v>100000</v>
      </c>
      <c r="E96" s="44"/>
      <c r="F96" s="44"/>
      <c r="G96" s="44">
        <v>100000</v>
      </c>
      <c r="H96" s="44"/>
      <c r="I96" s="44"/>
    </row>
    <row r="97" spans="1:9" ht="15" x14ac:dyDescent="0.25">
      <c r="A97" s="41" t="s">
        <v>139</v>
      </c>
      <c r="B97" s="42" t="s">
        <v>159</v>
      </c>
      <c r="C97" s="43" t="s">
        <v>195</v>
      </c>
      <c r="D97" s="44">
        <v>20000</v>
      </c>
      <c r="E97" s="44"/>
      <c r="F97" s="44"/>
      <c r="G97" s="44">
        <v>20000</v>
      </c>
      <c r="H97" s="44"/>
      <c r="I97" s="44"/>
    </row>
    <row r="98" spans="1:9" ht="15" x14ac:dyDescent="0.25">
      <c r="A98" s="41" t="s">
        <v>168</v>
      </c>
      <c r="B98" s="42" t="s">
        <v>159</v>
      </c>
      <c r="C98" s="43" t="s">
        <v>65</v>
      </c>
      <c r="D98" s="44">
        <v>20000</v>
      </c>
      <c r="E98" s="44"/>
      <c r="F98" s="44"/>
      <c r="G98" s="44">
        <v>20000</v>
      </c>
      <c r="H98" s="44"/>
      <c r="I98" s="44"/>
    </row>
    <row r="99" spans="1:9" ht="15" x14ac:dyDescent="0.25">
      <c r="A99" s="41" t="s">
        <v>284</v>
      </c>
      <c r="B99" s="42" t="s">
        <v>159</v>
      </c>
      <c r="C99" s="43" t="s">
        <v>66</v>
      </c>
      <c r="D99" s="44">
        <v>7248</v>
      </c>
      <c r="E99" s="44"/>
      <c r="F99" s="44"/>
      <c r="G99" s="44">
        <v>7248</v>
      </c>
      <c r="H99" s="44"/>
      <c r="I99" s="44"/>
    </row>
    <row r="100" spans="1:9" ht="15" x14ac:dyDescent="0.25">
      <c r="A100" s="41" t="s">
        <v>285</v>
      </c>
      <c r="B100" s="42" t="s">
        <v>159</v>
      </c>
      <c r="C100" s="43" t="s">
        <v>67</v>
      </c>
      <c r="D100" s="44">
        <v>7248</v>
      </c>
      <c r="E100" s="44"/>
      <c r="F100" s="44"/>
      <c r="G100" s="44">
        <v>7248</v>
      </c>
      <c r="H100" s="44"/>
      <c r="I100" s="44"/>
    </row>
    <row r="101" spans="1:9" ht="15" x14ac:dyDescent="0.25">
      <c r="A101" s="41" t="s">
        <v>286</v>
      </c>
      <c r="B101" s="42" t="s">
        <v>159</v>
      </c>
      <c r="C101" s="43" t="s">
        <v>68</v>
      </c>
      <c r="D101" s="44">
        <v>7248</v>
      </c>
      <c r="E101" s="44"/>
      <c r="F101" s="44"/>
      <c r="G101" s="44">
        <v>7248</v>
      </c>
      <c r="H101" s="44"/>
      <c r="I101" s="44"/>
    </row>
    <row r="102" spans="1:9" ht="15" x14ac:dyDescent="0.25">
      <c r="A102" s="41" t="s">
        <v>287</v>
      </c>
      <c r="B102" s="42" t="s">
        <v>163</v>
      </c>
      <c r="C102" s="43" t="s">
        <v>69</v>
      </c>
      <c r="D102" s="44">
        <v>380.12</v>
      </c>
      <c r="E102" s="44"/>
      <c r="F102" s="44"/>
      <c r="G102" s="44">
        <v>407.81</v>
      </c>
      <c r="H102" s="44"/>
      <c r="I102" s="44"/>
    </row>
    <row r="103" spans="1:9" ht="15" x14ac:dyDescent="0.25">
      <c r="A103" s="41" t="s">
        <v>288</v>
      </c>
      <c r="B103" s="42" t="s">
        <v>163</v>
      </c>
      <c r="C103" s="43" t="s">
        <v>70</v>
      </c>
      <c r="D103" s="44">
        <v>380.12</v>
      </c>
      <c r="E103" s="44"/>
      <c r="F103" s="44"/>
      <c r="G103" s="44">
        <v>407.81</v>
      </c>
      <c r="H103" s="44"/>
      <c r="I103" s="44"/>
    </row>
    <row r="104" spans="1:9" ht="15" x14ac:dyDescent="0.25">
      <c r="A104" s="41" t="s">
        <v>289</v>
      </c>
      <c r="B104" s="42" t="s">
        <v>163</v>
      </c>
      <c r="C104" s="43" t="s">
        <v>71</v>
      </c>
      <c r="D104" s="44">
        <v>380.12</v>
      </c>
      <c r="E104" s="44"/>
      <c r="F104" s="44"/>
      <c r="G104" s="44">
        <v>407.81</v>
      </c>
      <c r="H104" s="44"/>
      <c r="I104" s="44"/>
    </row>
    <row r="105" spans="1:9" ht="15" x14ac:dyDescent="0.25">
      <c r="A105" s="41" t="s">
        <v>290</v>
      </c>
      <c r="B105" s="42" t="s">
        <v>162</v>
      </c>
      <c r="C105" s="43" t="s">
        <v>72</v>
      </c>
      <c r="D105" s="44">
        <v>27.29</v>
      </c>
      <c r="E105" s="44"/>
      <c r="F105" s="44"/>
      <c r="G105" s="44">
        <v>27.37</v>
      </c>
      <c r="H105" s="44"/>
      <c r="I105" s="44"/>
    </row>
    <row r="106" spans="1:9" ht="15" x14ac:dyDescent="0.25">
      <c r="A106" s="41" t="s">
        <v>291</v>
      </c>
      <c r="B106" s="42" t="s">
        <v>162</v>
      </c>
      <c r="C106" s="43" t="s">
        <v>73</v>
      </c>
      <c r="D106" s="44">
        <v>27.29</v>
      </c>
      <c r="E106" s="44"/>
      <c r="F106" s="44"/>
      <c r="G106" s="44">
        <v>27.37</v>
      </c>
      <c r="H106" s="44"/>
      <c r="I106" s="44"/>
    </row>
    <row r="107" spans="1:9" ht="15" x14ac:dyDescent="0.25">
      <c r="A107" s="41" t="s">
        <v>292</v>
      </c>
      <c r="B107" s="42" t="s">
        <v>162</v>
      </c>
      <c r="C107" s="43" t="s">
        <v>74</v>
      </c>
      <c r="D107" s="44">
        <v>27.29</v>
      </c>
      <c r="E107" s="44"/>
      <c r="F107" s="44"/>
      <c r="G107" s="44">
        <v>27.37</v>
      </c>
      <c r="H107" s="44"/>
      <c r="I107" s="44"/>
    </row>
    <row r="108" spans="1:9" ht="15" x14ac:dyDescent="0.25">
      <c r="A108" s="41" t="s">
        <v>140</v>
      </c>
      <c r="B108" s="42" t="s">
        <v>164</v>
      </c>
      <c r="C108" s="43" t="s">
        <v>75</v>
      </c>
      <c r="D108" s="44">
        <v>3073.86</v>
      </c>
      <c r="E108" s="44"/>
      <c r="F108" s="44"/>
      <c r="G108" s="44">
        <v>3073.86</v>
      </c>
      <c r="H108" s="44"/>
      <c r="I108" s="44"/>
    </row>
    <row r="109" spans="1:9" ht="15" x14ac:dyDescent="0.25">
      <c r="A109" s="41" t="s">
        <v>141</v>
      </c>
      <c r="B109" s="42" t="s">
        <v>164</v>
      </c>
      <c r="C109" s="43" t="s">
        <v>76</v>
      </c>
      <c r="D109" s="44">
        <v>3528.41</v>
      </c>
      <c r="E109" s="44"/>
      <c r="F109" s="44"/>
      <c r="G109" s="44">
        <v>3528.41</v>
      </c>
      <c r="H109" s="44"/>
      <c r="I109" s="44"/>
    </row>
    <row r="110" spans="1:9" ht="15" x14ac:dyDescent="0.25">
      <c r="A110" s="41" t="s">
        <v>142</v>
      </c>
      <c r="B110" s="42" t="s">
        <v>164</v>
      </c>
      <c r="C110" s="43" t="s">
        <v>77</v>
      </c>
      <c r="D110" s="44">
        <v>4210.2299999999996</v>
      </c>
      <c r="E110" s="44"/>
      <c r="F110" s="44"/>
      <c r="G110" s="44">
        <v>4210.2299999999996</v>
      </c>
      <c r="H110" s="44"/>
      <c r="I110" s="44"/>
    </row>
    <row r="111" spans="1:9" ht="15" x14ac:dyDescent="0.25">
      <c r="A111" s="41" t="s">
        <v>143</v>
      </c>
      <c r="B111" s="42" t="s">
        <v>162</v>
      </c>
      <c r="C111" s="43" t="s">
        <v>195</v>
      </c>
      <c r="D111" s="44">
        <v>40</v>
      </c>
      <c r="E111" s="44"/>
      <c r="F111" s="44"/>
      <c r="G111" s="44">
        <v>40</v>
      </c>
      <c r="H111" s="44"/>
      <c r="I111" s="44"/>
    </row>
    <row r="112" spans="1:9" ht="15" x14ac:dyDescent="0.25">
      <c r="A112" s="41" t="s">
        <v>144</v>
      </c>
      <c r="B112" s="42" t="s">
        <v>162</v>
      </c>
      <c r="C112" s="43" t="s">
        <v>195</v>
      </c>
      <c r="D112" s="44">
        <v>40</v>
      </c>
      <c r="E112" s="44"/>
      <c r="F112" s="44"/>
      <c r="G112" s="44">
        <v>40</v>
      </c>
      <c r="H112" s="44"/>
      <c r="I112" s="44"/>
    </row>
    <row r="113" spans="1:9" ht="15" x14ac:dyDescent="0.25">
      <c r="A113" s="41" t="s">
        <v>145</v>
      </c>
      <c r="B113" s="42" t="s">
        <v>162</v>
      </c>
      <c r="C113" s="43" t="s">
        <v>195</v>
      </c>
      <c r="D113" s="44">
        <v>40</v>
      </c>
      <c r="E113" s="44"/>
      <c r="F113" s="44"/>
      <c r="G113" s="44">
        <v>40</v>
      </c>
      <c r="H113" s="44"/>
      <c r="I113" s="44"/>
    </row>
    <row r="114" spans="1:9" ht="15" x14ac:dyDescent="0.25">
      <c r="A114" s="41" t="s">
        <v>146</v>
      </c>
      <c r="B114" s="42" t="s">
        <v>159</v>
      </c>
      <c r="C114" s="43" t="s">
        <v>78</v>
      </c>
      <c r="D114" s="44">
        <v>5000</v>
      </c>
      <c r="E114" s="44"/>
      <c r="F114" s="44"/>
      <c r="G114" s="44">
        <v>5000</v>
      </c>
      <c r="H114" s="44"/>
      <c r="I114" s="44"/>
    </row>
    <row r="115" spans="1:9" ht="15" x14ac:dyDescent="0.25">
      <c r="A115" s="41" t="s">
        <v>147</v>
      </c>
      <c r="B115" s="42" t="s">
        <v>159</v>
      </c>
      <c r="C115" s="43" t="s">
        <v>79</v>
      </c>
      <c r="D115" s="44">
        <v>7500</v>
      </c>
      <c r="E115" s="44"/>
      <c r="F115" s="44"/>
      <c r="G115" s="44">
        <v>7500</v>
      </c>
      <c r="H115" s="44"/>
      <c r="I115" s="44"/>
    </row>
    <row r="116" spans="1:9" ht="15" x14ac:dyDescent="0.25">
      <c r="A116" s="41" t="s">
        <v>148</v>
      </c>
      <c r="B116" s="42" t="s">
        <v>159</v>
      </c>
      <c r="C116" s="43" t="s">
        <v>80</v>
      </c>
      <c r="D116" s="44">
        <v>7500</v>
      </c>
      <c r="E116" s="44"/>
      <c r="F116" s="44"/>
      <c r="G116" s="44">
        <v>7500</v>
      </c>
      <c r="H116" s="44"/>
      <c r="I116" s="44"/>
    </row>
    <row r="117" spans="1:9" ht="15" x14ac:dyDescent="0.25">
      <c r="A117" s="41" t="s">
        <v>149</v>
      </c>
      <c r="B117" s="42" t="s">
        <v>159</v>
      </c>
      <c r="C117" s="43" t="s">
        <v>81</v>
      </c>
      <c r="D117" s="44">
        <v>7500</v>
      </c>
      <c r="E117" s="44"/>
      <c r="F117" s="44"/>
      <c r="G117" s="44">
        <v>7500</v>
      </c>
      <c r="H117" s="44"/>
      <c r="I117" s="44"/>
    </row>
    <row r="118" spans="1:9" ht="15" x14ac:dyDescent="0.25">
      <c r="A118" s="41" t="s">
        <v>150</v>
      </c>
      <c r="B118" s="42" t="s">
        <v>159</v>
      </c>
      <c r="C118" s="43" t="s">
        <v>82</v>
      </c>
      <c r="D118" s="44">
        <v>15000</v>
      </c>
      <c r="E118" s="44"/>
      <c r="F118" s="44"/>
      <c r="G118" s="44">
        <v>15000</v>
      </c>
      <c r="H118" s="44"/>
      <c r="I118" s="44"/>
    </row>
    <row r="119" spans="1:9" ht="15" x14ac:dyDescent="0.25">
      <c r="A119" s="41" t="s">
        <v>151</v>
      </c>
      <c r="B119" s="42" t="s">
        <v>159</v>
      </c>
      <c r="C119" s="43" t="s">
        <v>83</v>
      </c>
      <c r="D119" s="44">
        <v>15000</v>
      </c>
      <c r="E119" s="44"/>
      <c r="F119" s="44"/>
      <c r="G119" s="44">
        <v>15000</v>
      </c>
      <c r="H119" s="44"/>
      <c r="I119" s="44"/>
    </row>
    <row r="120" spans="1:9" ht="15.75" thickBot="1" x14ac:dyDescent="0.3">
      <c r="A120" s="49" t="s">
        <v>152</v>
      </c>
      <c r="B120" s="50" t="s">
        <v>159</v>
      </c>
      <c r="C120" s="51" t="s">
        <v>84</v>
      </c>
      <c r="D120" s="52">
        <v>15000</v>
      </c>
      <c r="E120" s="52"/>
      <c r="F120" s="52"/>
      <c r="G120" s="52">
        <v>15000</v>
      </c>
      <c r="H120" s="52"/>
      <c r="I120" s="52"/>
    </row>
    <row r="121" spans="1:9" ht="15.75" thickTop="1" x14ac:dyDescent="0.25">
      <c r="A121" s="19"/>
      <c r="B121" s="19"/>
      <c r="C121" s="33"/>
      <c r="D121" s="34"/>
      <c r="E121" s="34"/>
      <c r="F121" s="34"/>
      <c r="G121" s="34"/>
      <c r="H121" s="34"/>
      <c r="I121" s="34"/>
    </row>
    <row r="122" spans="1:9" ht="15" x14ac:dyDescent="0.25">
      <c r="A122" s="19" t="s">
        <v>165</v>
      </c>
      <c r="B122" s="19"/>
      <c r="C122" s="33"/>
      <c r="D122" s="34"/>
      <c r="E122" s="34"/>
      <c r="F122" s="34"/>
      <c r="G122" s="34"/>
      <c r="H122" s="34"/>
      <c r="I122" s="34"/>
    </row>
    <row r="123" spans="1:9" ht="15" x14ac:dyDescent="0.25">
      <c r="A123" s="19"/>
      <c r="B123" s="19"/>
      <c r="C123" s="33"/>
      <c r="D123" s="34"/>
      <c r="E123" s="34"/>
      <c r="F123" s="34"/>
      <c r="G123" s="34"/>
      <c r="H123" s="34"/>
      <c r="I123" s="34"/>
    </row>
    <row r="124" spans="1:9" ht="15" x14ac:dyDescent="0.25">
      <c r="A124" s="19" t="s">
        <v>170</v>
      </c>
      <c r="B124" s="19"/>
      <c r="C124" s="33"/>
      <c r="D124" s="34"/>
      <c r="E124" s="34"/>
      <c r="F124" s="34"/>
      <c r="G124" s="34"/>
      <c r="H124" s="34"/>
      <c r="I124" s="34"/>
    </row>
  </sheetData>
  <pageMargins left="0.7" right="0.7" top="0.75" bottom="0.75" header="0.3" footer="0.3"/>
  <pageSetup orientation="portrait" r:id="rId1"/>
  <headerFooter>
    <oddHeader xml:space="preserve">&amp;C&amp;G
</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D87EE-8951-4D5C-A8A7-B34F25C822EC}">
  <sheetPr>
    <tabColor theme="5" tint="0.79998168889431442"/>
    <pageSetUpPr fitToPage="1"/>
  </sheetPr>
  <dimension ref="A1:F49"/>
  <sheetViews>
    <sheetView workbookViewId="0">
      <selection activeCell="C32" sqref="C32"/>
    </sheetView>
  </sheetViews>
  <sheetFormatPr defaultColWidth="9.140625" defaultRowHeight="14.65" customHeight="1" x14ac:dyDescent="0.25"/>
  <cols>
    <col min="1" max="1" width="35.7109375" style="19" bestFit="1" customWidth="1"/>
    <col min="2" max="2" width="41" style="19" bestFit="1" customWidth="1"/>
    <col min="3" max="3" width="25.7109375" style="19" customWidth="1"/>
    <col min="4" max="16384" width="9.140625" style="19"/>
  </cols>
  <sheetData>
    <row r="1" spans="1:6" ht="15" x14ac:dyDescent="0.25">
      <c r="D1" s="174"/>
    </row>
    <row r="2" spans="1:6" ht="15" x14ac:dyDescent="0.25">
      <c r="D2" s="174"/>
    </row>
    <row r="3" spans="1:6" ht="15" x14ac:dyDescent="0.25">
      <c r="D3" s="174"/>
    </row>
    <row r="4" spans="1:6" ht="15.75" x14ac:dyDescent="0.25">
      <c r="A4" s="191"/>
      <c r="D4" s="174"/>
    </row>
    <row r="5" spans="1:6" ht="15" x14ac:dyDescent="0.25">
      <c r="D5" s="174"/>
    </row>
    <row r="6" spans="1:6" ht="48" x14ac:dyDescent="0.3">
      <c r="A6" s="189" t="s">
        <v>673</v>
      </c>
      <c r="B6" s="190"/>
      <c r="C6" s="189" t="s">
        <v>672</v>
      </c>
      <c r="D6" s="198"/>
      <c r="E6" s="199"/>
      <c r="F6" s="199"/>
    </row>
    <row r="7" spans="1:6" ht="18.75" x14ac:dyDescent="0.3">
      <c r="A7" s="189"/>
      <c r="B7" s="188"/>
      <c r="C7" s="188"/>
      <c r="D7" s="200"/>
      <c r="E7" s="201"/>
      <c r="F7" s="201"/>
    </row>
    <row r="8" spans="1:6" ht="15.75" x14ac:dyDescent="0.25">
      <c r="A8" s="184" t="s">
        <v>671</v>
      </c>
      <c r="B8" s="187"/>
      <c r="D8" s="174"/>
    </row>
    <row r="9" spans="1:6" ht="15.75" x14ac:dyDescent="0.25">
      <c r="A9" s="184" t="s">
        <v>670</v>
      </c>
      <c r="B9" s="185"/>
      <c r="D9" s="174"/>
    </row>
    <row r="10" spans="1:6" ht="15.75" x14ac:dyDescent="0.25">
      <c r="A10" s="184" t="s">
        <v>669</v>
      </c>
      <c r="B10" s="185"/>
      <c r="D10" s="174" t="s">
        <v>207</v>
      </c>
    </row>
    <row r="11" spans="1:6" ht="15.75" x14ac:dyDescent="0.25">
      <c r="A11" s="184" t="s">
        <v>668</v>
      </c>
      <c r="B11" s="186"/>
      <c r="D11" s="174"/>
    </row>
    <row r="12" spans="1:6" ht="15.75" x14ac:dyDescent="0.25">
      <c r="A12" s="184" t="s">
        <v>667</v>
      </c>
      <c r="B12" s="185"/>
      <c r="D12" s="174"/>
    </row>
    <row r="13" spans="1:6" ht="15.75" x14ac:dyDescent="0.25">
      <c r="A13" s="184" t="s">
        <v>666</v>
      </c>
      <c r="B13" s="185"/>
      <c r="D13" s="174"/>
    </row>
    <row r="14" spans="1:6" ht="15.75" x14ac:dyDescent="0.25">
      <c r="A14" s="184" t="s">
        <v>176</v>
      </c>
      <c r="B14" s="183" t="s">
        <v>665</v>
      </c>
      <c r="D14" s="174"/>
    </row>
    <row r="15" spans="1:6" ht="15.75" x14ac:dyDescent="0.25">
      <c r="A15" s="184" t="s">
        <v>154</v>
      </c>
      <c r="B15" s="183" t="s">
        <v>664</v>
      </c>
      <c r="D15" s="174"/>
    </row>
    <row r="16" spans="1:6" ht="15.75" x14ac:dyDescent="0.25">
      <c r="A16" s="179" t="s">
        <v>663</v>
      </c>
      <c r="B16" s="183" t="s">
        <v>662</v>
      </c>
      <c r="D16" s="174"/>
    </row>
    <row r="17" spans="1:6" ht="15.75" x14ac:dyDescent="0.25">
      <c r="A17" s="182" t="s">
        <v>661</v>
      </c>
      <c r="B17" s="181"/>
      <c r="D17" s="174"/>
    </row>
    <row r="18" spans="1:6" ht="15" x14ac:dyDescent="0.25">
      <c r="D18" s="174"/>
    </row>
    <row r="19" spans="1:6" ht="15.75" x14ac:dyDescent="0.25">
      <c r="A19" s="180" t="s">
        <v>660</v>
      </c>
      <c r="B19" s="179"/>
      <c r="D19" s="174"/>
    </row>
    <row r="20" spans="1:6" ht="15" x14ac:dyDescent="0.25">
      <c r="A20" s="202" t="s">
        <v>659</v>
      </c>
      <c r="B20" s="202"/>
      <c r="D20" s="174"/>
    </row>
    <row r="21" spans="1:6" ht="30.75" customHeight="1" x14ac:dyDescent="0.25">
      <c r="A21" s="202"/>
      <c r="B21" s="202"/>
      <c r="D21" s="174"/>
    </row>
    <row r="22" spans="1:6" ht="15" x14ac:dyDescent="0.25">
      <c r="A22" s="203"/>
      <c r="B22" s="204"/>
      <c r="D22" s="174"/>
    </row>
    <row r="23" spans="1:6" ht="15" x14ac:dyDescent="0.25">
      <c r="A23" s="205"/>
      <c r="B23" s="205"/>
      <c r="D23" s="174"/>
      <c r="F23" s="15"/>
    </row>
    <row r="24" spans="1:6" ht="15.75" x14ac:dyDescent="0.25">
      <c r="A24" s="178" t="s">
        <v>658</v>
      </c>
      <c r="B24" s="178"/>
      <c r="D24" s="174"/>
    </row>
    <row r="25" spans="1:6" ht="15.75" x14ac:dyDescent="0.25">
      <c r="A25" s="177" t="s">
        <v>654</v>
      </c>
      <c r="B25" s="169"/>
      <c r="D25" s="174"/>
    </row>
    <row r="26" spans="1:6" ht="15.75" x14ac:dyDescent="0.25">
      <c r="A26" s="176" t="s">
        <v>653</v>
      </c>
      <c r="B26" s="169"/>
      <c r="D26" s="174"/>
    </row>
    <row r="27" spans="1:6" ht="15.75" x14ac:dyDescent="0.25">
      <c r="A27" s="168" t="s">
        <v>652</v>
      </c>
      <c r="B27" s="175"/>
      <c r="D27" s="174"/>
    </row>
    <row r="28" spans="1:6" ht="15.75" x14ac:dyDescent="0.25">
      <c r="A28" s="168" t="s">
        <v>651</v>
      </c>
      <c r="B28" s="169"/>
      <c r="D28" s="174"/>
    </row>
    <row r="29" spans="1:6" ht="15.75" x14ac:dyDescent="0.25">
      <c r="A29" s="168" t="s">
        <v>650</v>
      </c>
      <c r="B29" s="167"/>
      <c r="D29" s="174"/>
    </row>
    <row r="30" spans="1:6" ht="15" x14ac:dyDescent="0.25">
      <c r="D30" s="174"/>
    </row>
    <row r="31" spans="1:6" ht="15.75" x14ac:dyDescent="0.25">
      <c r="A31" s="173" t="s">
        <v>657</v>
      </c>
      <c r="D31" s="174"/>
    </row>
    <row r="32" spans="1:6" ht="15" x14ac:dyDescent="0.25">
      <c r="A32" s="82"/>
      <c r="D32" s="174"/>
    </row>
    <row r="33" spans="1:4" ht="15.75" x14ac:dyDescent="0.25">
      <c r="A33" s="167"/>
      <c r="B33" s="172"/>
      <c r="D33" s="174"/>
    </row>
    <row r="34" spans="1:4" ht="15.75" x14ac:dyDescent="0.25">
      <c r="A34" s="171" t="s">
        <v>655</v>
      </c>
      <c r="D34" s="174"/>
    </row>
    <row r="35" spans="1:4" ht="15.75" x14ac:dyDescent="0.25">
      <c r="A35" s="171" t="s">
        <v>654</v>
      </c>
      <c r="B35" s="172"/>
      <c r="C35" s="19" t="s">
        <v>207</v>
      </c>
      <c r="D35" s="174"/>
    </row>
    <row r="36" spans="1:4" ht="14.65" customHeight="1" x14ac:dyDescent="0.25">
      <c r="A36" s="171" t="s">
        <v>653</v>
      </c>
      <c r="B36" s="170"/>
    </row>
    <row r="37" spans="1:4" ht="14.65" customHeight="1" x14ac:dyDescent="0.25">
      <c r="A37" s="171" t="s">
        <v>652</v>
      </c>
      <c r="B37" s="170"/>
    </row>
    <row r="38" spans="1:4" ht="14.65" customHeight="1" x14ac:dyDescent="0.25">
      <c r="A38" s="168" t="s">
        <v>651</v>
      </c>
      <c r="B38" s="169"/>
    </row>
    <row r="39" spans="1:4" ht="14.65" customHeight="1" x14ac:dyDescent="0.25">
      <c r="A39" s="168" t="s">
        <v>650</v>
      </c>
      <c r="B39" s="167"/>
    </row>
    <row r="41" spans="1:4" ht="14.65" customHeight="1" x14ac:dyDescent="0.25">
      <c r="A41" s="173" t="s">
        <v>656</v>
      </c>
    </row>
    <row r="42" spans="1:4" ht="14.65" customHeight="1" x14ac:dyDescent="0.25">
      <c r="A42" s="82"/>
    </row>
    <row r="43" spans="1:4" ht="14.65" customHeight="1" x14ac:dyDescent="0.25">
      <c r="A43" s="167"/>
      <c r="B43" s="172"/>
    </row>
    <row r="44" spans="1:4" ht="14.65" customHeight="1" x14ac:dyDescent="0.25">
      <c r="A44" s="171" t="s">
        <v>655</v>
      </c>
    </row>
    <row r="45" spans="1:4" ht="14.65" customHeight="1" x14ac:dyDescent="0.25">
      <c r="A45" s="171" t="s">
        <v>654</v>
      </c>
      <c r="B45" s="172"/>
    </row>
    <row r="46" spans="1:4" ht="14.65" customHeight="1" x14ac:dyDescent="0.25">
      <c r="A46" s="171" t="s">
        <v>653</v>
      </c>
      <c r="B46" s="170"/>
    </row>
    <row r="47" spans="1:4" ht="14.65" customHeight="1" x14ac:dyDescent="0.25">
      <c r="A47" s="171" t="s">
        <v>652</v>
      </c>
      <c r="B47" s="170"/>
    </row>
    <row r="48" spans="1:4" ht="14.65" customHeight="1" x14ac:dyDescent="0.25">
      <c r="A48" s="168" t="s">
        <v>651</v>
      </c>
      <c r="B48" s="169"/>
    </row>
    <row r="49" spans="1:2" ht="14.65" customHeight="1" x14ac:dyDescent="0.25">
      <c r="A49" s="168" t="s">
        <v>650</v>
      </c>
      <c r="B49" s="167"/>
    </row>
  </sheetData>
  <mergeCells count="4">
    <mergeCell ref="D6:F6"/>
    <mergeCell ref="D7:F7"/>
    <mergeCell ref="A20:B21"/>
    <mergeCell ref="A22:B23"/>
  </mergeCells>
  <pageMargins left="0.7" right="0.7" top="0.75" bottom="0.75" header="0.3" footer="0.3"/>
  <pageSetup scale="8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085B28-4E2E-44ED-B9E9-2C12F655FFA8}"/>
</file>

<file path=customXml/itemProps2.xml><?xml version="1.0" encoding="utf-8"?>
<ds:datastoreItem xmlns:ds="http://schemas.openxmlformats.org/officeDocument/2006/customXml" ds:itemID="{909E2ED5-4562-4AD0-967F-AFD0785399C8}"/>
</file>

<file path=customXml/itemProps3.xml><?xml version="1.0" encoding="utf-8"?>
<ds:datastoreItem xmlns:ds="http://schemas.openxmlformats.org/officeDocument/2006/customXml" ds:itemID="{56DD7EFC-9FBA-4C9A-93AC-DF481723BA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Instructions </vt:lpstr>
      <vt:lpstr>Claims Summary</vt:lpstr>
      <vt:lpstr>PCA Refence Sheet</vt:lpstr>
      <vt:lpstr>Lookup - PCA</vt:lpstr>
      <vt:lpstr>LTSS Rates</vt:lpstr>
      <vt:lpstr>Sheet1</vt:lpstr>
      <vt:lpstr>Lists</vt:lpstr>
      <vt:lpstr>New Retainer Proc Codes</vt:lpstr>
      <vt:lpstr> LTSS State Funded Invoice</vt:lpstr>
      <vt:lpstr>' LTSS State Funded Invoice'!Print_Area</vt:lpstr>
      <vt:lpstr>'Instructions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Casey Brown</dc:creator>
  <cp:lastModifiedBy>Casey Brown</cp:lastModifiedBy>
  <dcterms:created xsi:type="dcterms:W3CDTF">2020-03-23T15:40:36Z</dcterms:created>
  <dcterms:modified xsi:type="dcterms:W3CDTF">2022-06-27T14:56:34Z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