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mc:AlternateContent xmlns:mc="http://schemas.openxmlformats.org/markup-compatibility/2006">
    <mc:Choice Requires="x15">
      <x15ac:absPath xmlns:x15ac="http://schemas.microsoft.com/office/spreadsheetml/2010/11/ac" url="H:\Casey\LTSS\LTSS Forms\"/>
    </mc:Choice>
  </mc:AlternateContent>
  <xr:revisionPtr revIDLastSave="0" documentId="13_ncr:1_{74B2D133-5500-434A-9D03-C2C26AA7AC57}" xr6:coauthVersionLast="47" xr6:coauthVersionMax="47" xr10:uidLastSave="{00000000-0000-0000-0000-000000000000}"/>
  <workbookProtection workbookAlgorithmName="SHA-512" workbookHashValue="CaEgVUqxuAmirTg7Av2HVq9zqFyG/ZbVjtj1UElwxhBR/E6+6NrzwnXl252rFMuLbvAHwZz1XBaEgWB1dScjcQ==" workbookSaltValue="b9GivOzFo5Bpf328RwLJdw==" workbookSpinCount="100000" lockStructure="1"/>
  <bookViews>
    <workbookView xWindow="-28920" yWindow="-120" windowWidth="29040" windowHeight="15840" activeTab="1" xr2:uid="{00000000-000D-0000-FFFF-FFFF00000000}"/>
  </bookViews>
  <sheets>
    <sheet name="Instructions " sheetId="16" r:id="rId1"/>
    <sheet name="Claims Summary" sheetId="9" r:id="rId2"/>
    <sheet name="PCA Refence Sheet" sheetId="12" state="hidden" r:id="rId3"/>
    <sheet name="Lookup - PCA" sheetId="13" state="hidden" r:id="rId4"/>
    <sheet name="LTSS Rates" sheetId="1" state="hidden" r:id="rId5"/>
    <sheet name="Sheet1" sheetId="15" state="hidden" r:id="rId6"/>
    <sheet name="Lists" sheetId="6" state="hidden" r:id="rId7"/>
    <sheet name="New Retainer Proc Codes" sheetId="14" state="hidden" r:id="rId8"/>
    <sheet name="Sheet2" sheetId="17" state="hidden" r:id="rId9"/>
  </sheets>
  <definedNames>
    <definedName name="_xlnm._FilterDatabase" localSheetId="6" hidden="1">Lists!$B$2:$C$26</definedName>
    <definedName name="_xlnm._FilterDatabase" localSheetId="4" hidden="1">'LTSS Rates'!$A$1:$E$5</definedName>
    <definedName name="_xlnm._FilterDatabase" localSheetId="7" hidden="1">'New Retainer Proc Codes'!$A$1:$I$128</definedName>
    <definedName name="_xlnm._FilterDatabase" localSheetId="8" hidden="1">Sheet2!$A$2:$D$2</definedName>
    <definedName name="_xlnm.Print_Area" localSheetId="0">'Instructions '!$A$5:$A$23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0" i="9" l="1"/>
  <c r="R310" i="9" s="1"/>
  <c r="P309" i="9"/>
  <c r="R309" i="9" s="1"/>
  <c r="P308" i="9"/>
  <c r="R308" i="9" s="1"/>
  <c r="P307" i="9"/>
  <c r="R307" i="9" s="1"/>
  <c r="P306" i="9"/>
  <c r="R306" i="9" s="1"/>
  <c r="P305" i="9"/>
  <c r="R305" i="9" s="1"/>
  <c r="P304" i="9"/>
  <c r="R304" i="9" s="1"/>
  <c r="P303" i="9"/>
  <c r="R303" i="9" s="1"/>
  <c r="P302" i="9"/>
  <c r="R302" i="9" s="1"/>
  <c r="P301" i="9"/>
  <c r="R301" i="9" s="1"/>
  <c r="P300" i="9"/>
  <c r="R300" i="9" s="1"/>
  <c r="P299" i="9"/>
  <c r="R299" i="9" s="1"/>
  <c r="P298" i="9"/>
  <c r="R298" i="9" s="1"/>
  <c r="P297" i="9"/>
  <c r="R297" i="9" s="1"/>
  <c r="P296" i="9"/>
  <c r="R296" i="9" s="1"/>
  <c r="P295" i="9"/>
  <c r="R295" i="9" s="1"/>
  <c r="P294" i="9"/>
  <c r="R294" i="9" s="1"/>
  <c r="P293" i="9"/>
  <c r="R293" i="9" s="1"/>
  <c r="P292" i="9"/>
  <c r="R292" i="9" s="1"/>
  <c r="P291" i="9"/>
  <c r="R291" i="9" s="1"/>
  <c r="P290" i="9"/>
  <c r="R290" i="9" s="1"/>
  <c r="P289" i="9"/>
  <c r="R289" i="9" s="1"/>
  <c r="P288" i="9"/>
  <c r="R288" i="9" s="1"/>
  <c r="P287" i="9"/>
  <c r="R287" i="9" s="1"/>
  <c r="P286" i="9"/>
  <c r="R286" i="9" s="1"/>
  <c r="P285" i="9"/>
  <c r="R285" i="9" s="1"/>
  <c r="P284" i="9"/>
  <c r="R284" i="9" s="1"/>
  <c r="P283" i="9"/>
  <c r="R283" i="9" s="1"/>
  <c r="P282" i="9"/>
  <c r="R282" i="9" s="1"/>
  <c r="P281" i="9"/>
  <c r="R281" i="9" s="1"/>
  <c r="P280" i="9"/>
  <c r="R280" i="9" s="1"/>
  <c r="P279" i="9"/>
  <c r="R279" i="9" s="1"/>
  <c r="P278" i="9"/>
  <c r="R278" i="9" s="1"/>
  <c r="P277" i="9"/>
  <c r="R277" i="9" s="1"/>
  <c r="P276" i="9"/>
  <c r="R276" i="9" s="1"/>
  <c r="P275" i="9"/>
  <c r="R275" i="9" s="1"/>
  <c r="P274" i="9"/>
  <c r="R274" i="9" s="1"/>
  <c r="P273" i="9"/>
  <c r="R273" i="9" s="1"/>
  <c r="P272" i="9"/>
  <c r="R272" i="9" s="1"/>
  <c r="P271" i="9"/>
  <c r="R271" i="9" s="1"/>
  <c r="P270" i="9"/>
  <c r="R270" i="9" s="1"/>
  <c r="P269" i="9"/>
  <c r="R269" i="9" s="1"/>
  <c r="P268" i="9"/>
  <c r="R268" i="9" s="1"/>
  <c r="P267" i="9"/>
  <c r="R267" i="9" s="1"/>
  <c r="P266" i="9"/>
  <c r="R266" i="9" s="1"/>
  <c r="P265" i="9"/>
  <c r="R265" i="9" s="1"/>
  <c r="P264" i="9"/>
  <c r="R264" i="9" s="1"/>
  <c r="P263" i="9"/>
  <c r="R263" i="9" s="1"/>
  <c r="P262" i="9"/>
  <c r="R262" i="9" s="1"/>
  <c r="P261" i="9"/>
  <c r="R261" i="9" s="1"/>
  <c r="P260" i="9"/>
  <c r="R260" i="9" s="1"/>
  <c r="P259" i="9"/>
  <c r="R259" i="9" s="1"/>
  <c r="P258" i="9"/>
  <c r="R258" i="9" s="1"/>
  <c r="P257" i="9"/>
  <c r="R257" i="9" s="1"/>
  <c r="P256" i="9"/>
  <c r="R256" i="9" s="1"/>
  <c r="P255" i="9"/>
  <c r="R255" i="9" s="1"/>
  <c r="P254" i="9"/>
  <c r="R254" i="9" s="1"/>
  <c r="P253" i="9"/>
  <c r="R253" i="9" s="1"/>
  <c r="P252" i="9"/>
  <c r="R252" i="9" s="1"/>
  <c r="P251" i="9"/>
  <c r="R251" i="9" s="1"/>
  <c r="P250" i="9"/>
  <c r="R250" i="9" s="1"/>
  <c r="P249" i="9"/>
  <c r="R249" i="9" s="1"/>
  <c r="P248" i="9"/>
  <c r="R248" i="9" s="1"/>
  <c r="P247" i="9"/>
  <c r="R247" i="9" s="1"/>
  <c r="P246" i="9"/>
  <c r="R246" i="9" s="1"/>
  <c r="P245" i="9"/>
  <c r="R245" i="9" s="1"/>
  <c r="P244" i="9"/>
  <c r="R244" i="9" s="1"/>
  <c r="P243" i="9"/>
  <c r="R243" i="9" s="1"/>
  <c r="P242" i="9"/>
  <c r="R242" i="9" s="1"/>
  <c r="P241" i="9"/>
  <c r="R241" i="9" s="1"/>
  <c r="P240" i="9"/>
  <c r="R240" i="9" s="1"/>
  <c r="P239" i="9"/>
  <c r="R239" i="9" s="1"/>
  <c r="P238" i="9"/>
  <c r="R238" i="9" s="1"/>
  <c r="P237" i="9"/>
  <c r="R237" i="9" s="1"/>
  <c r="P236" i="9"/>
  <c r="R236" i="9" s="1"/>
  <c r="P235" i="9"/>
  <c r="R235" i="9" s="1"/>
  <c r="P234" i="9"/>
  <c r="R234" i="9" s="1"/>
  <c r="P233" i="9"/>
  <c r="R233" i="9" s="1"/>
  <c r="P232" i="9"/>
  <c r="R232" i="9" s="1"/>
  <c r="P231" i="9"/>
  <c r="R231" i="9" s="1"/>
  <c r="P230" i="9"/>
  <c r="R230" i="9" s="1"/>
  <c r="P229" i="9"/>
  <c r="R229" i="9" s="1"/>
  <c r="P228" i="9"/>
  <c r="R228" i="9" s="1"/>
  <c r="P227" i="9"/>
  <c r="R227" i="9" s="1"/>
  <c r="P226" i="9"/>
  <c r="R226" i="9" s="1"/>
  <c r="P225" i="9"/>
  <c r="R225" i="9" s="1"/>
  <c r="P224" i="9"/>
  <c r="R224" i="9" s="1"/>
  <c r="P223" i="9"/>
  <c r="R223" i="9" s="1"/>
  <c r="P222" i="9"/>
  <c r="R222" i="9" s="1"/>
  <c r="P221" i="9"/>
  <c r="R221" i="9" s="1"/>
  <c r="P220" i="9"/>
  <c r="R220" i="9" s="1"/>
  <c r="P219" i="9"/>
  <c r="R219" i="9" s="1"/>
  <c r="P218" i="9"/>
  <c r="R218" i="9" s="1"/>
  <c r="P217" i="9"/>
  <c r="R217" i="9" s="1"/>
  <c r="P216" i="9"/>
  <c r="R216" i="9" s="1"/>
  <c r="P215" i="9"/>
  <c r="R215" i="9" s="1"/>
  <c r="P214" i="9"/>
  <c r="R214" i="9" s="1"/>
  <c r="P213" i="9"/>
  <c r="R213" i="9" s="1"/>
  <c r="P212" i="9"/>
  <c r="R212" i="9" s="1"/>
  <c r="P211" i="9"/>
  <c r="R211" i="9" s="1"/>
  <c r="P210" i="9"/>
  <c r="R210" i="9" s="1"/>
  <c r="P209" i="9"/>
  <c r="R209" i="9" s="1"/>
  <c r="P208" i="9"/>
  <c r="R208" i="9" s="1"/>
  <c r="P207" i="9"/>
  <c r="R207" i="9" s="1"/>
  <c r="P206" i="9"/>
  <c r="R206" i="9" s="1"/>
  <c r="P205" i="9"/>
  <c r="R205" i="9" s="1"/>
  <c r="P204" i="9"/>
  <c r="R204" i="9" s="1"/>
  <c r="P203" i="9"/>
  <c r="R203" i="9" s="1"/>
  <c r="P202" i="9"/>
  <c r="R202" i="9" s="1"/>
  <c r="P201" i="9"/>
  <c r="R201" i="9" s="1"/>
  <c r="P200" i="9"/>
  <c r="R200" i="9" s="1"/>
  <c r="P199" i="9"/>
  <c r="R199" i="9" s="1"/>
  <c r="P198" i="9"/>
  <c r="R198" i="9" s="1"/>
  <c r="P197" i="9"/>
  <c r="R197" i="9" s="1"/>
  <c r="P196" i="9"/>
  <c r="R196" i="9" s="1"/>
  <c r="P195" i="9"/>
  <c r="R195" i="9" s="1"/>
  <c r="P194" i="9"/>
  <c r="R194" i="9" s="1"/>
  <c r="P193" i="9"/>
  <c r="R193" i="9" s="1"/>
  <c r="P192" i="9"/>
  <c r="R192" i="9" s="1"/>
  <c r="P191" i="9"/>
  <c r="R191" i="9" s="1"/>
  <c r="P190" i="9"/>
  <c r="R190" i="9" s="1"/>
  <c r="P189" i="9"/>
  <c r="R189" i="9" s="1"/>
  <c r="P188" i="9"/>
  <c r="R188" i="9" s="1"/>
  <c r="P187" i="9"/>
  <c r="R187" i="9" s="1"/>
  <c r="P186" i="9"/>
  <c r="R186" i="9" s="1"/>
  <c r="P185" i="9"/>
  <c r="R185" i="9" s="1"/>
  <c r="P184" i="9"/>
  <c r="R184" i="9" s="1"/>
  <c r="P183" i="9"/>
  <c r="R183" i="9" s="1"/>
  <c r="P182" i="9"/>
  <c r="R182" i="9" s="1"/>
  <c r="P181" i="9"/>
  <c r="R181" i="9" s="1"/>
  <c r="P180" i="9"/>
  <c r="R180" i="9" s="1"/>
  <c r="P179" i="9"/>
  <c r="R179" i="9" s="1"/>
  <c r="P178" i="9"/>
  <c r="R178" i="9" s="1"/>
  <c r="P177" i="9"/>
  <c r="R177" i="9" s="1"/>
  <c r="P176" i="9"/>
  <c r="R176" i="9" s="1"/>
  <c r="P175" i="9"/>
  <c r="R175" i="9" s="1"/>
  <c r="P174" i="9"/>
  <c r="R174" i="9" s="1"/>
  <c r="P173" i="9"/>
  <c r="R173" i="9" s="1"/>
  <c r="P172" i="9"/>
  <c r="R172" i="9" s="1"/>
  <c r="P171" i="9"/>
  <c r="R171" i="9" s="1"/>
  <c r="P170" i="9"/>
  <c r="R170" i="9" s="1"/>
  <c r="P169" i="9"/>
  <c r="R169" i="9" s="1"/>
  <c r="P168" i="9"/>
  <c r="R168" i="9" s="1"/>
  <c r="P167" i="9"/>
  <c r="R167" i="9" s="1"/>
  <c r="P166" i="9"/>
  <c r="R166" i="9" s="1"/>
  <c r="P165" i="9"/>
  <c r="R165" i="9" s="1"/>
  <c r="P164" i="9"/>
  <c r="R164" i="9" s="1"/>
  <c r="P163" i="9"/>
  <c r="R163" i="9" s="1"/>
  <c r="P162" i="9"/>
  <c r="R162" i="9" s="1"/>
  <c r="P161" i="9"/>
  <c r="R161" i="9" s="1"/>
  <c r="P160" i="9"/>
  <c r="R160" i="9" s="1"/>
  <c r="P159" i="9"/>
  <c r="R159" i="9" s="1"/>
  <c r="P158" i="9"/>
  <c r="R158" i="9" s="1"/>
  <c r="P157" i="9"/>
  <c r="R157" i="9" s="1"/>
  <c r="P156" i="9"/>
  <c r="R156" i="9" s="1"/>
  <c r="P155" i="9"/>
  <c r="R155" i="9" s="1"/>
  <c r="P154" i="9"/>
  <c r="R154" i="9" s="1"/>
  <c r="P153" i="9"/>
  <c r="R153" i="9" s="1"/>
  <c r="P152" i="9"/>
  <c r="R152" i="9" s="1"/>
  <c r="P151" i="9"/>
  <c r="R151" i="9" s="1"/>
  <c r="P150" i="9"/>
  <c r="R150" i="9" s="1"/>
  <c r="P149" i="9"/>
  <c r="R149" i="9" s="1"/>
  <c r="P148" i="9"/>
  <c r="R148" i="9" s="1"/>
  <c r="P147" i="9"/>
  <c r="R147" i="9" s="1"/>
  <c r="P146" i="9"/>
  <c r="R146" i="9" s="1"/>
  <c r="P145" i="9"/>
  <c r="R145" i="9" s="1"/>
  <c r="P144" i="9"/>
  <c r="R144" i="9" s="1"/>
  <c r="P143" i="9"/>
  <c r="R143" i="9" s="1"/>
  <c r="P142" i="9"/>
  <c r="R142" i="9" s="1"/>
  <c r="P141" i="9"/>
  <c r="R141" i="9" s="1"/>
  <c r="P140" i="9"/>
  <c r="R140" i="9" s="1"/>
  <c r="P139" i="9"/>
  <c r="R139" i="9" s="1"/>
  <c r="P138" i="9"/>
  <c r="R138" i="9" s="1"/>
  <c r="P137" i="9"/>
  <c r="R137" i="9" s="1"/>
  <c r="P136" i="9"/>
  <c r="R136" i="9" s="1"/>
  <c r="P135" i="9"/>
  <c r="R135" i="9" s="1"/>
  <c r="P134" i="9"/>
  <c r="R134" i="9" s="1"/>
  <c r="P133" i="9"/>
  <c r="R133" i="9" s="1"/>
  <c r="P132" i="9"/>
  <c r="R132" i="9" s="1"/>
  <c r="P131" i="9"/>
  <c r="R131" i="9" s="1"/>
  <c r="P130" i="9"/>
  <c r="R130" i="9" s="1"/>
  <c r="P129" i="9"/>
  <c r="R129" i="9" s="1"/>
  <c r="P128" i="9"/>
  <c r="R128" i="9" s="1"/>
  <c r="P127" i="9"/>
  <c r="R127" i="9" s="1"/>
  <c r="P126" i="9"/>
  <c r="R126" i="9" s="1"/>
  <c r="P125" i="9"/>
  <c r="R125" i="9" s="1"/>
  <c r="P124" i="9"/>
  <c r="R124" i="9" s="1"/>
  <c r="P123" i="9"/>
  <c r="R123" i="9" s="1"/>
  <c r="P122" i="9"/>
  <c r="R122" i="9" s="1"/>
  <c r="P121" i="9"/>
  <c r="R121" i="9" s="1"/>
  <c r="P120" i="9"/>
  <c r="R120" i="9" s="1"/>
  <c r="P119" i="9"/>
  <c r="R119" i="9" s="1"/>
  <c r="P118" i="9"/>
  <c r="R118" i="9" s="1"/>
  <c r="P117" i="9"/>
  <c r="R117" i="9" s="1"/>
  <c r="P116" i="9"/>
  <c r="R116" i="9" s="1"/>
  <c r="P115" i="9"/>
  <c r="R115" i="9" s="1"/>
  <c r="P114" i="9"/>
  <c r="R114" i="9" s="1"/>
  <c r="P113" i="9"/>
  <c r="R113" i="9" s="1"/>
  <c r="P112" i="9"/>
  <c r="R112" i="9" s="1"/>
  <c r="P111" i="9"/>
  <c r="R111" i="9" s="1"/>
  <c r="P110" i="9"/>
  <c r="R110" i="9" s="1"/>
  <c r="P109" i="9"/>
  <c r="R109" i="9" s="1"/>
  <c r="P108" i="9"/>
  <c r="R108" i="9" s="1"/>
  <c r="P107" i="9"/>
  <c r="R107" i="9" s="1"/>
  <c r="P106" i="9"/>
  <c r="R106" i="9" s="1"/>
  <c r="P105" i="9"/>
  <c r="R105" i="9" s="1"/>
  <c r="P104" i="9"/>
  <c r="R104" i="9" s="1"/>
  <c r="P103" i="9"/>
  <c r="R103" i="9" s="1"/>
  <c r="P102" i="9"/>
  <c r="R102" i="9" s="1"/>
  <c r="P101" i="9"/>
  <c r="R101" i="9" s="1"/>
  <c r="P100" i="9"/>
  <c r="R100" i="9" s="1"/>
  <c r="P99" i="9"/>
  <c r="R99" i="9" s="1"/>
  <c r="P98" i="9"/>
  <c r="R98" i="9" s="1"/>
  <c r="P97" i="9"/>
  <c r="R97" i="9" s="1"/>
  <c r="P96" i="9"/>
  <c r="R96" i="9" s="1"/>
  <c r="P95" i="9"/>
  <c r="R95" i="9" s="1"/>
  <c r="P94" i="9"/>
  <c r="R94" i="9" s="1"/>
  <c r="P93" i="9"/>
  <c r="R93" i="9" s="1"/>
  <c r="P92" i="9"/>
  <c r="R92" i="9" s="1"/>
  <c r="P91" i="9"/>
  <c r="R91" i="9" s="1"/>
  <c r="P90" i="9"/>
  <c r="R90" i="9" s="1"/>
  <c r="P89" i="9"/>
  <c r="R89" i="9" s="1"/>
  <c r="P88" i="9"/>
  <c r="R88" i="9" s="1"/>
  <c r="P87" i="9"/>
  <c r="R87" i="9" s="1"/>
  <c r="P86" i="9"/>
  <c r="R86" i="9" s="1"/>
  <c r="P85" i="9"/>
  <c r="R85" i="9" s="1"/>
  <c r="P84" i="9"/>
  <c r="R84" i="9" s="1"/>
  <c r="P83" i="9"/>
  <c r="R83" i="9" s="1"/>
  <c r="P82" i="9"/>
  <c r="R82" i="9" s="1"/>
  <c r="P81" i="9"/>
  <c r="R81" i="9" s="1"/>
  <c r="P80" i="9"/>
  <c r="R80" i="9" s="1"/>
  <c r="P79" i="9"/>
  <c r="R79" i="9" s="1"/>
  <c r="P78" i="9"/>
  <c r="R78" i="9" s="1"/>
  <c r="P77" i="9"/>
  <c r="R77" i="9" s="1"/>
  <c r="P76" i="9"/>
  <c r="R76" i="9" s="1"/>
  <c r="P75" i="9"/>
  <c r="R75" i="9" s="1"/>
  <c r="P74" i="9"/>
  <c r="R74" i="9" s="1"/>
  <c r="P73" i="9"/>
  <c r="R73" i="9" s="1"/>
  <c r="P72" i="9"/>
  <c r="R72" i="9" s="1"/>
  <c r="P71" i="9"/>
  <c r="R71" i="9" s="1"/>
  <c r="P70" i="9"/>
  <c r="R70" i="9" s="1"/>
  <c r="P69" i="9"/>
  <c r="R69" i="9" s="1"/>
  <c r="P68" i="9"/>
  <c r="R68" i="9" s="1"/>
  <c r="P67" i="9"/>
  <c r="R67" i="9" s="1"/>
  <c r="P66" i="9"/>
  <c r="R66" i="9" s="1"/>
  <c r="P65" i="9"/>
  <c r="R65" i="9" s="1"/>
  <c r="P64" i="9"/>
  <c r="R64" i="9" s="1"/>
  <c r="P63" i="9"/>
  <c r="R63" i="9" s="1"/>
  <c r="P62" i="9"/>
  <c r="R62" i="9" s="1"/>
  <c r="P61" i="9"/>
  <c r="R61" i="9" s="1"/>
  <c r="P60" i="9"/>
  <c r="R60" i="9" s="1"/>
  <c r="P59" i="9"/>
  <c r="R59" i="9" s="1"/>
  <c r="P58" i="9"/>
  <c r="R58" i="9" s="1"/>
  <c r="P57" i="9"/>
  <c r="R57" i="9" s="1"/>
  <c r="P56" i="9"/>
  <c r="R56" i="9" s="1"/>
  <c r="P55" i="9"/>
  <c r="R55" i="9" s="1"/>
  <c r="P54" i="9"/>
  <c r="R54" i="9" s="1"/>
  <c r="P53" i="9"/>
  <c r="R53" i="9" s="1"/>
  <c r="P52" i="9"/>
  <c r="R52" i="9" s="1"/>
  <c r="P51" i="9"/>
  <c r="R51" i="9" s="1"/>
  <c r="P50" i="9"/>
  <c r="R50" i="9" s="1"/>
  <c r="P49" i="9"/>
  <c r="R49" i="9" s="1"/>
  <c r="P48" i="9"/>
  <c r="R48" i="9" s="1"/>
  <c r="P47" i="9"/>
  <c r="R47" i="9" s="1"/>
  <c r="P46" i="9"/>
  <c r="R46" i="9" s="1"/>
  <c r="P45" i="9"/>
  <c r="R45" i="9" s="1"/>
  <c r="P44" i="9"/>
  <c r="R44" i="9" s="1"/>
  <c r="P43" i="9"/>
  <c r="R43" i="9" s="1"/>
  <c r="P42" i="9"/>
  <c r="R42" i="9" s="1"/>
  <c r="P41" i="9"/>
  <c r="R41" i="9" s="1"/>
  <c r="P40" i="9"/>
  <c r="R40" i="9" s="1"/>
  <c r="P39" i="9"/>
  <c r="R39" i="9" s="1"/>
  <c r="P38" i="9"/>
  <c r="R38" i="9" s="1"/>
  <c r="P37" i="9"/>
  <c r="R37" i="9" s="1"/>
  <c r="P36" i="9"/>
  <c r="R36" i="9" s="1"/>
  <c r="P35" i="9"/>
  <c r="R35" i="9" s="1"/>
  <c r="P34" i="9"/>
  <c r="R34" i="9" s="1"/>
  <c r="P33" i="9"/>
  <c r="R33" i="9" s="1"/>
  <c r="P32" i="9"/>
  <c r="R32" i="9" s="1"/>
  <c r="P31" i="9"/>
  <c r="R31" i="9" s="1"/>
  <c r="P30" i="9"/>
  <c r="R30" i="9" s="1"/>
  <c r="P29" i="9"/>
  <c r="R29" i="9" s="1"/>
  <c r="P28" i="9"/>
  <c r="R28" i="9" s="1"/>
  <c r="P27" i="9"/>
  <c r="R27" i="9" s="1"/>
  <c r="P26" i="9"/>
  <c r="R26" i="9" s="1"/>
  <c r="P25" i="9"/>
  <c r="R25" i="9" s="1"/>
  <c r="P24" i="9"/>
  <c r="R24" i="9" s="1"/>
  <c r="P23" i="9"/>
  <c r="R23" i="9" s="1"/>
  <c r="P22" i="9"/>
  <c r="R22" i="9" s="1"/>
  <c r="P21" i="9"/>
  <c r="R21" i="9" s="1"/>
  <c r="P20" i="9"/>
  <c r="R20" i="9" s="1"/>
  <c r="P19" i="9"/>
  <c r="R19" i="9" s="1"/>
  <c r="P18" i="9"/>
  <c r="R18" i="9" s="1"/>
  <c r="P17" i="9"/>
  <c r="R17" i="9" s="1"/>
  <c r="P16" i="9"/>
  <c r="R16" i="9" s="1"/>
  <c r="P15" i="9"/>
  <c r="R15" i="9" s="1"/>
  <c r="P14" i="9"/>
  <c r="R14" i="9" s="1"/>
  <c r="P13" i="9"/>
  <c r="R13" i="9" s="1"/>
  <c r="P12" i="9"/>
  <c r="R12" i="9" s="1"/>
  <c r="N310" i="9"/>
  <c r="N309" i="9"/>
  <c r="N308" i="9"/>
  <c r="N307" i="9"/>
  <c r="N306" i="9"/>
  <c r="N305" i="9"/>
  <c r="N304" i="9"/>
  <c r="N303" i="9"/>
  <c r="N302" i="9"/>
  <c r="N301" i="9"/>
  <c r="N300" i="9"/>
  <c r="N299" i="9"/>
  <c r="N298" i="9"/>
  <c r="N297" i="9"/>
  <c r="N296" i="9"/>
  <c r="N295" i="9"/>
  <c r="N294" i="9"/>
  <c r="N293" i="9"/>
  <c r="N292" i="9"/>
  <c r="N291" i="9"/>
  <c r="N290" i="9"/>
  <c r="N289" i="9"/>
  <c r="N288" i="9"/>
  <c r="N287" i="9"/>
  <c r="N286" i="9"/>
  <c r="N285" i="9"/>
  <c r="N284" i="9"/>
  <c r="N283" i="9"/>
  <c r="N282" i="9"/>
  <c r="N281" i="9"/>
  <c r="N280" i="9"/>
  <c r="N279" i="9"/>
  <c r="N278" i="9"/>
  <c r="N277" i="9"/>
  <c r="N276" i="9"/>
  <c r="N275" i="9"/>
  <c r="N274" i="9"/>
  <c r="N273" i="9"/>
  <c r="N272" i="9"/>
  <c r="N271" i="9"/>
  <c r="N270" i="9"/>
  <c r="N269" i="9"/>
  <c r="N268" i="9"/>
  <c r="N267" i="9"/>
  <c r="N266" i="9"/>
  <c r="N265" i="9"/>
  <c r="N264" i="9"/>
  <c r="N263" i="9"/>
  <c r="N262" i="9"/>
  <c r="N261" i="9"/>
  <c r="N260" i="9"/>
  <c r="N259" i="9"/>
  <c r="N258" i="9"/>
  <c r="N257" i="9"/>
  <c r="N256" i="9"/>
  <c r="N255" i="9"/>
  <c r="N254" i="9"/>
  <c r="N253" i="9"/>
  <c r="N252" i="9"/>
  <c r="N251" i="9"/>
  <c r="N250" i="9"/>
  <c r="N249" i="9"/>
  <c r="N248" i="9"/>
  <c r="N247" i="9"/>
  <c r="N246" i="9"/>
  <c r="N245" i="9"/>
  <c r="N244" i="9"/>
  <c r="N243" i="9"/>
  <c r="N242" i="9"/>
  <c r="N241" i="9"/>
  <c r="N240" i="9"/>
  <c r="N239" i="9"/>
  <c r="N238" i="9"/>
  <c r="N237" i="9"/>
  <c r="N236" i="9"/>
  <c r="N235" i="9"/>
  <c r="N234" i="9"/>
  <c r="N233" i="9"/>
  <c r="N232" i="9"/>
  <c r="N231" i="9"/>
  <c r="N230" i="9"/>
  <c r="N229" i="9"/>
  <c r="N228" i="9"/>
  <c r="N227" i="9"/>
  <c r="N226" i="9"/>
  <c r="N225" i="9"/>
  <c r="N224" i="9"/>
  <c r="N223" i="9"/>
  <c r="N222" i="9"/>
  <c r="N221" i="9"/>
  <c r="N220" i="9"/>
  <c r="N219" i="9"/>
  <c r="N218" i="9"/>
  <c r="N217" i="9"/>
  <c r="N216" i="9"/>
  <c r="N215" i="9"/>
  <c r="N214" i="9"/>
  <c r="N213" i="9"/>
  <c r="N212" i="9"/>
  <c r="N211" i="9"/>
  <c r="N210" i="9"/>
  <c r="N209" i="9"/>
  <c r="N208" i="9"/>
  <c r="N207" i="9"/>
  <c r="N206" i="9"/>
  <c r="N205" i="9"/>
  <c r="N204" i="9"/>
  <c r="N203" i="9"/>
  <c r="N202" i="9"/>
  <c r="N201" i="9"/>
  <c r="N200" i="9"/>
  <c r="N199" i="9"/>
  <c r="N198" i="9"/>
  <c r="N197" i="9"/>
  <c r="N196" i="9"/>
  <c r="N195" i="9"/>
  <c r="N194" i="9"/>
  <c r="N193" i="9"/>
  <c r="N192" i="9"/>
  <c r="N191" i="9"/>
  <c r="N190" i="9"/>
  <c r="N189" i="9"/>
  <c r="N188" i="9"/>
  <c r="N187" i="9"/>
  <c r="N186" i="9"/>
  <c r="N185" i="9"/>
  <c r="N184" i="9"/>
  <c r="N183" i="9"/>
  <c r="N182" i="9"/>
  <c r="N181" i="9"/>
  <c r="N180" i="9"/>
  <c r="N179" i="9"/>
  <c r="N178" i="9"/>
  <c r="N177" i="9"/>
  <c r="N176" i="9"/>
  <c r="N175" i="9"/>
  <c r="N174" i="9"/>
  <c r="N173" i="9"/>
  <c r="N172" i="9"/>
  <c r="N171" i="9"/>
  <c r="N170" i="9"/>
  <c r="N169" i="9"/>
  <c r="N168" i="9"/>
  <c r="N167" i="9"/>
  <c r="N166" i="9"/>
  <c r="N165" i="9"/>
  <c r="N164" i="9"/>
  <c r="N163" i="9"/>
  <c r="N162" i="9"/>
  <c r="N161" i="9"/>
  <c r="N160" i="9"/>
  <c r="N159" i="9"/>
  <c r="N158" i="9"/>
  <c r="N157" i="9"/>
  <c r="N156" i="9"/>
  <c r="N155" i="9"/>
  <c r="N154" i="9"/>
  <c r="N153" i="9"/>
  <c r="N152" i="9"/>
  <c r="N151" i="9"/>
  <c r="N150" i="9"/>
  <c r="N149" i="9"/>
  <c r="N148" i="9"/>
  <c r="N147" i="9"/>
  <c r="N146" i="9"/>
  <c r="N145" i="9"/>
  <c r="N144" i="9"/>
  <c r="N143" i="9"/>
  <c r="N142" i="9"/>
  <c r="N141" i="9"/>
  <c r="N140" i="9"/>
  <c r="N139" i="9"/>
  <c r="N138" i="9"/>
  <c r="N137" i="9"/>
  <c r="N136" i="9"/>
  <c r="N135" i="9"/>
  <c r="N134" i="9"/>
  <c r="N133" i="9"/>
  <c r="N132" i="9"/>
  <c r="N131" i="9"/>
  <c r="N130" i="9"/>
  <c r="N129" i="9"/>
  <c r="N128" i="9"/>
  <c r="N127" i="9"/>
  <c r="N126" i="9"/>
  <c r="N125" i="9"/>
  <c r="N124" i="9"/>
  <c r="N123" i="9"/>
  <c r="N122" i="9"/>
  <c r="N121" i="9"/>
  <c r="N120" i="9"/>
  <c r="N119" i="9"/>
  <c r="N118" i="9"/>
  <c r="N117" i="9"/>
  <c r="N116" i="9"/>
  <c r="N115" i="9"/>
  <c r="N114" i="9"/>
  <c r="N113" i="9"/>
  <c r="N112" i="9"/>
  <c r="N111" i="9"/>
  <c r="N110" i="9"/>
  <c r="N109" i="9"/>
  <c r="N108" i="9"/>
  <c r="N107" i="9"/>
  <c r="N106" i="9"/>
  <c r="N105" i="9"/>
  <c r="N104" i="9"/>
  <c r="N103" i="9"/>
  <c r="N102" i="9"/>
  <c r="N101" i="9"/>
  <c r="N100" i="9"/>
  <c r="N99" i="9"/>
  <c r="N98" i="9"/>
  <c r="N97" i="9"/>
  <c r="N96" i="9"/>
  <c r="N95" i="9"/>
  <c r="N94" i="9"/>
  <c r="N93" i="9"/>
  <c r="N92" i="9"/>
  <c r="N91" i="9"/>
  <c r="N90" i="9"/>
  <c r="N89" i="9"/>
  <c r="N88" i="9"/>
  <c r="N87" i="9"/>
  <c r="N86" i="9"/>
  <c r="N85" i="9"/>
  <c r="N84" i="9"/>
  <c r="N83" i="9"/>
  <c r="N82" i="9"/>
  <c r="N81" i="9"/>
  <c r="N80" i="9"/>
  <c r="N79" i="9"/>
  <c r="N78" i="9"/>
  <c r="N77" i="9"/>
  <c r="N76" i="9"/>
  <c r="N75" i="9"/>
  <c r="N74" i="9"/>
  <c r="N73" i="9"/>
  <c r="N72" i="9"/>
  <c r="N71" i="9"/>
  <c r="N70" i="9"/>
  <c r="N69" i="9"/>
  <c r="N68" i="9"/>
  <c r="N67" i="9"/>
  <c r="N66" i="9"/>
  <c r="N65" i="9"/>
  <c r="N64" i="9"/>
  <c r="N63" i="9"/>
  <c r="N62" i="9"/>
  <c r="N61" i="9"/>
  <c r="N60" i="9"/>
  <c r="N59" i="9"/>
  <c r="N58" i="9"/>
  <c r="N57" i="9"/>
  <c r="N56" i="9"/>
  <c r="N55" i="9"/>
  <c r="N54" i="9"/>
  <c r="N53" i="9"/>
  <c r="N52" i="9"/>
  <c r="N51" i="9"/>
  <c r="N50" i="9"/>
  <c r="N49" i="9"/>
  <c r="N48" i="9"/>
  <c r="N47" i="9"/>
  <c r="N46" i="9"/>
  <c r="N45" i="9"/>
  <c r="N44" i="9"/>
  <c r="N43" i="9"/>
  <c r="N42" i="9"/>
  <c r="N41" i="9"/>
  <c r="N40" i="9"/>
  <c r="N39" i="9"/>
  <c r="N38" i="9"/>
  <c r="N37" i="9"/>
  <c r="N36" i="9"/>
  <c r="N35" i="9"/>
  <c r="N34" i="9"/>
  <c r="N33" i="9"/>
  <c r="N32" i="9"/>
  <c r="N31" i="9"/>
  <c r="N30" i="9"/>
  <c r="N29" i="9"/>
  <c r="N28" i="9"/>
  <c r="N27" i="9"/>
  <c r="N26" i="9"/>
  <c r="N25" i="9"/>
  <c r="N24" i="9"/>
  <c r="N23" i="9"/>
  <c r="N22" i="9"/>
  <c r="N21" i="9"/>
  <c r="N20" i="9"/>
  <c r="N19" i="9"/>
  <c r="N18" i="9"/>
  <c r="N17" i="9"/>
  <c r="N16" i="9"/>
  <c r="N15" i="9"/>
  <c r="N14" i="9"/>
  <c r="N13" i="9"/>
  <c r="N12" i="9"/>
  <c r="N11" i="9"/>
  <c r="K310" i="9"/>
  <c r="K309" i="9"/>
  <c r="K308" i="9"/>
  <c r="K307" i="9"/>
  <c r="K306" i="9"/>
  <c r="K305" i="9"/>
  <c r="K304" i="9"/>
  <c r="K303" i="9"/>
  <c r="K302" i="9"/>
  <c r="K301" i="9"/>
  <c r="K300" i="9"/>
  <c r="K299" i="9"/>
  <c r="K298" i="9"/>
  <c r="K297" i="9"/>
  <c r="K296" i="9"/>
  <c r="K295" i="9"/>
  <c r="K294" i="9"/>
  <c r="K293" i="9"/>
  <c r="K292" i="9"/>
  <c r="K291" i="9"/>
  <c r="K290" i="9"/>
  <c r="K289" i="9"/>
  <c r="K288" i="9"/>
  <c r="K287" i="9"/>
  <c r="K286" i="9"/>
  <c r="K285" i="9"/>
  <c r="K284" i="9"/>
  <c r="K283" i="9"/>
  <c r="K282" i="9"/>
  <c r="K281" i="9"/>
  <c r="K280" i="9"/>
  <c r="K279" i="9"/>
  <c r="K278" i="9"/>
  <c r="K277" i="9"/>
  <c r="K276" i="9"/>
  <c r="K275" i="9"/>
  <c r="K274" i="9"/>
  <c r="K273" i="9"/>
  <c r="K272" i="9"/>
  <c r="K271" i="9"/>
  <c r="K270" i="9"/>
  <c r="K269" i="9"/>
  <c r="K268" i="9"/>
  <c r="K267" i="9"/>
  <c r="K266" i="9"/>
  <c r="K265" i="9"/>
  <c r="K264" i="9"/>
  <c r="K263" i="9"/>
  <c r="K262" i="9"/>
  <c r="K261" i="9"/>
  <c r="K260" i="9"/>
  <c r="K259" i="9"/>
  <c r="K258" i="9"/>
  <c r="K257" i="9"/>
  <c r="K256" i="9"/>
  <c r="K255" i="9"/>
  <c r="K254" i="9"/>
  <c r="K253" i="9"/>
  <c r="K252" i="9"/>
  <c r="K251" i="9"/>
  <c r="K250" i="9"/>
  <c r="K249" i="9"/>
  <c r="K248" i="9"/>
  <c r="K247" i="9"/>
  <c r="K246" i="9"/>
  <c r="K245" i="9"/>
  <c r="K244" i="9"/>
  <c r="K243" i="9"/>
  <c r="K242" i="9"/>
  <c r="K241" i="9"/>
  <c r="K240" i="9"/>
  <c r="K239" i="9"/>
  <c r="K238" i="9"/>
  <c r="K237" i="9"/>
  <c r="K236" i="9"/>
  <c r="K235" i="9"/>
  <c r="K234" i="9"/>
  <c r="K233" i="9"/>
  <c r="K232" i="9"/>
  <c r="K231" i="9"/>
  <c r="K230" i="9"/>
  <c r="K229" i="9"/>
  <c r="K228" i="9"/>
  <c r="K227" i="9"/>
  <c r="K226" i="9"/>
  <c r="K225" i="9"/>
  <c r="K224" i="9"/>
  <c r="K223" i="9"/>
  <c r="K222" i="9"/>
  <c r="K221" i="9"/>
  <c r="K220" i="9"/>
  <c r="K219" i="9"/>
  <c r="K218" i="9"/>
  <c r="K217" i="9"/>
  <c r="K216" i="9"/>
  <c r="K215" i="9"/>
  <c r="K214" i="9"/>
  <c r="K213" i="9"/>
  <c r="K212" i="9"/>
  <c r="K211" i="9"/>
  <c r="K210" i="9"/>
  <c r="K209" i="9"/>
  <c r="K208" i="9"/>
  <c r="K207" i="9"/>
  <c r="K206" i="9"/>
  <c r="K205" i="9"/>
  <c r="K204" i="9"/>
  <c r="K203" i="9"/>
  <c r="K202" i="9"/>
  <c r="K201" i="9"/>
  <c r="K200" i="9"/>
  <c r="K199" i="9"/>
  <c r="K198" i="9"/>
  <c r="K197" i="9"/>
  <c r="K196" i="9"/>
  <c r="K195" i="9"/>
  <c r="K194" i="9"/>
  <c r="K193" i="9"/>
  <c r="K192" i="9"/>
  <c r="K191" i="9"/>
  <c r="K190" i="9"/>
  <c r="K189" i="9"/>
  <c r="K188" i="9"/>
  <c r="K187" i="9"/>
  <c r="K186" i="9"/>
  <c r="K185" i="9"/>
  <c r="K184" i="9"/>
  <c r="K183" i="9"/>
  <c r="K182" i="9"/>
  <c r="K181" i="9"/>
  <c r="K180" i="9"/>
  <c r="K179" i="9"/>
  <c r="K178" i="9"/>
  <c r="K177" i="9"/>
  <c r="K176" i="9"/>
  <c r="K175" i="9"/>
  <c r="K174" i="9"/>
  <c r="K173" i="9"/>
  <c r="K172" i="9"/>
  <c r="K171" i="9"/>
  <c r="K170" i="9"/>
  <c r="K169" i="9"/>
  <c r="K168" i="9"/>
  <c r="K167" i="9"/>
  <c r="K166" i="9"/>
  <c r="K165" i="9"/>
  <c r="K164" i="9"/>
  <c r="K163" i="9"/>
  <c r="K162" i="9"/>
  <c r="K161" i="9"/>
  <c r="K160" i="9"/>
  <c r="K159" i="9"/>
  <c r="K158" i="9"/>
  <c r="K157" i="9"/>
  <c r="K156" i="9"/>
  <c r="K155" i="9"/>
  <c r="K154" i="9"/>
  <c r="K153" i="9"/>
  <c r="K152" i="9"/>
  <c r="K151" i="9"/>
  <c r="K150" i="9"/>
  <c r="K149" i="9"/>
  <c r="K148" i="9"/>
  <c r="K147" i="9"/>
  <c r="K146" i="9"/>
  <c r="K145" i="9"/>
  <c r="K144" i="9"/>
  <c r="K143" i="9"/>
  <c r="K142" i="9"/>
  <c r="K141" i="9"/>
  <c r="K140" i="9"/>
  <c r="K139" i="9"/>
  <c r="K138" i="9"/>
  <c r="K137" i="9"/>
  <c r="K136" i="9"/>
  <c r="K135" i="9"/>
  <c r="K134" i="9"/>
  <c r="K133" i="9"/>
  <c r="K132" i="9"/>
  <c r="K131" i="9"/>
  <c r="K130" i="9"/>
  <c r="K129" i="9"/>
  <c r="K128" i="9"/>
  <c r="K127" i="9"/>
  <c r="K126" i="9"/>
  <c r="K125" i="9"/>
  <c r="K124" i="9"/>
  <c r="K123" i="9"/>
  <c r="K122" i="9"/>
  <c r="K121" i="9"/>
  <c r="K120" i="9"/>
  <c r="K119" i="9"/>
  <c r="K118" i="9"/>
  <c r="K117" i="9"/>
  <c r="K116" i="9"/>
  <c r="K115" i="9"/>
  <c r="K114" i="9"/>
  <c r="K113" i="9"/>
  <c r="K112" i="9"/>
  <c r="K111" i="9"/>
  <c r="K110" i="9"/>
  <c r="K109" i="9"/>
  <c r="K108" i="9"/>
  <c r="K107" i="9"/>
  <c r="K106" i="9"/>
  <c r="K105" i="9"/>
  <c r="K104" i="9"/>
  <c r="K103" i="9"/>
  <c r="K102" i="9"/>
  <c r="K101" i="9"/>
  <c r="K100" i="9"/>
  <c r="K99" i="9"/>
  <c r="K98" i="9"/>
  <c r="K97" i="9"/>
  <c r="K96" i="9"/>
  <c r="K95" i="9"/>
  <c r="K94" i="9"/>
  <c r="K93" i="9"/>
  <c r="K92" i="9"/>
  <c r="K91" i="9"/>
  <c r="K90" i="9"/>
  <c r="K89" i="9"/>
  <c r="K88" i="9"/>
  <c r="K87" i="9"/>
  <c r="K86" i="9"/>
  <c r="K85" i="9"/>
  <c r="K84" i="9"/>
  <c r="K83" i="9"/>
  <c r="K82" i="9"/>
  <c r="K81" i="9"/>
  <c r="K80" i="9"/>
  <c r="K79" i="9"/>
  <c r="K78" i="9"/>
  <c r="K77" i="9"/>
  <c r="K76" i="9"/>
  <c r="K75" i="9"/>
  <c r="K74" i="9"/>
  <c r="K73" i="9"/>
  <c r="K72" i="9"/>
  <c r="K71" i="9"/>
  <c r="K70" i="9"/>
  <c r="K69" i="9"/>
  <c r="K68" i="9"/>
  <c r="K67" i="9"/>
  <c r="K66" i="9"/>
  <c r="K65" i="9"/>
  <c r="K64" i="9"/>
  <c r="K63" i="9"/>
  <c r="K62" i="9"/>
  <c r="K61" i="9"/>
  <c r="K60" i="9"/>
  <c r="K59" i="9"/>
  <c r="K58" i="9"/>
  <c r="K57" i="9"/>
  <c r="K56" i="9"/>
  <c r="K55" i="9"/>
  <c r="K54" i="9"/>
  <c r="K53" i="9"/>
  <c r="K52" i="9"/>
  <c r="K51" i="9"/>
  <c r="K50" i="9"/>
  <c r="K49" i="9"/>
  <c r="K48" i="9"/>
  <c r="K47" i="9"/>
  <c r="K46" i="9"/>
  <c r="K45" i="9"/>
  <c r="K44" i="9"/>
  <c r="K43" i="9"/>
  <c r="K42" i="9"/>
  <c r="K41" i="9"/>
  <c r="K40" i="9"/>
  <c r="K39" i="9"/>
  <c r="K38" i="9"/>
  <c r="K37" i="9"/>
  <c r="K36" i="9"/>
  <c r="K35" i="9"/>
  <c r="K34" i="9"/>
  <c r="K33" i="9"/>
  <c r="K32" i="9"/>
  <c r="K31" i="9"/>
  <c r="K30" i="9"/>
  <c r="K29" i="9"/>
  <c r="K28" i="9"/>
  <c r="K27" i="9"/>
  <c r="K26" i="9"/>
  <c r="K25" i="9"/>
  <c r="K24" i="9"/>
  <c r="K23" i="9"/>
  <c r="K22" i="9"/>
  <c r="K21" i="9"/>
  <c r="K20" i="9"/>
  <c r="K19" i="9"/>
  <c r="K18" i="9"/>
  <c r="K17" i="9"/>
  <c r="K16" i="9"/>
  <c r="K15" i="9"/>
  <c r="K14" i="9"/>
  <c r="K13" i="9"/>
  <c r="K12" i="9"/>
  <c r="K11" i="9"/>
  <c r="W310" i="9" l="1"/>
  <c r="W309" i="9"/>
  <c r="W308" i="9"/>
  <c r="W307" i="9"/>
  <c r="W306" i="9"/>
  <c r="W305" i="9"/>
  <c r="W304" i="9"/>
  <c r="W303" i="9"/>
  <c r="W302" i="9"/>
  <c r="W301" i="9"/>
  <c r="W300" i="9"/>
  <c r="W299" i="9"/>
  <c r="W298" i="9"/>
  <c r="W297" i="9"/>
  <c r="W296" i="9"/>
  <c r="W295" i="9"/>
  <c r="W294" i="9"/>
  <c r="W293" i="9"/>
  <c r="W292" i="9"/>
  <c r="W291" i="9"/>
  <c r="W290" i="9"/>
  <c r="W289" i="9"/>
  <c r="W288" i="9"/>
  <c r="W287" i="9"/>
  <c r="W286" i="9"/>
  <c r="W285" i="9"/>
  <c r="W284" i="9"/>
  <c r="W283" i="9"/>
  <c r="W282" i="9"/>
  <c r="W281" i="9"/>
  <c r="W280" i="9"/>
  <c r="W279" i="9"/>
  <c r="W278" i="9"/>
  <c r="W277" i="9"/>
  <c r="W276" i="9"/>
  <c r="W275" i="9"/>
  <c r="W274" i="9"/>
  <c r="W273" i="9"/>
  <c r="W272" i="9"/>
  <c r="W271" i="9"/>
  <c r="W270" i="9"/>
  <c r="W269" i="9"/>
  <c r="W268" i="9"/>
  <c r="W267" i="9"/>
  <c r="W266" i="9"/>
  <c r="W265" i="9"/>
  <c r="W264" i="9"/>
  <c r="W263" i="9"/>
  <c r="W262" i="9"/>
  <c r="W261" i="9"/>
  <c r="W260" i="9"/>
  <c r="W259" i="9"/>
  <c r="W258" i="9"/>
  <c r="W257" i="9"/>
  <c r="W256" i="9"/>
  <c r="W255" i="9"/>
  <c r="W254" i="9"/>
  <c r="W253" i="9"/>
  <c r="W252" i="9"/>
  <c r="W251" i="9"/>
  <c r="W250" i="9"/>
  <c r="W249" i="9"/>
  <c r="W248" i="9"/>
  <c r="W247" i="9"/>
  <c r="W246" i="9"/>
  <c r="W245" i="9"/>
  <c r="W244" i="9"/>
  <c r="W243" i="9"/>
  <c r="W242" i="9"/>
  <c r="W241" i="9"/>
  <c r="W240" i="9"/>
  <c r="W239" i="9"/>
  <c r="W238" i="9"/>
  <c r="W237" i="9"/>
  <c r="W236" i="9"/>
  <c r="W235" i="9"/>
  <c r="W234" i="9"/>
  <c r="W233" i="9"/>
  <c r="W232" i="9"/>
  <c r="W231" i="9"/>
  <c r="W230" i="9"/>
  <c r="W229" i="9"/>
  <c r="W228" i="9"/>
  <c r="W227" i="9"/>
  <c r="W226" i="9"/>
  <c r="W225" i="9"/>
  <c r="W224" i="9"/>
  <c r="W223" i="9"/>
  <c r="W222" i="9"/>
  <c r="W221" i="9"/>
  <c r="W220" i="9"/>
  <c r="W219" i="9"/>
  <c r="W218" i="9"/>
  <c r="W217" i="9"/>
  <c r="W216" i="9"/>
  <c r="W215" i="9"/>
  <c r="W214" i="9"/>
  <c r="W213" i="9"/>
  <c r="W212" i="9"/>
  <c r="W211" i="9"/>
  <c r="W210" i="9"/>
  <c r="W209" i="9"/>
  <c r="W208" i="9"/>
  <c r="W207" i="9"/>
  <c r="W206" i="9"/>
  <c r="W205" i="9"/>
  <c r="W204" i="9"/>
  <c r="W203" i="9"/>
  <c r="W202" i="9"/>
  <c r="W201" i="9"/>
  <c r="W200" i="9"/>
  <c r="W199" i="9"/>
  <c r="W198" i="9"/>
  <c r="W197" i="9"/>
  <c r="W196" i="9"/>
  <c r="W195" i="9"/>
  <c r="W194" i="9"/>
  <c r="W193" i="9"/>
  <c r="W192" i="9"/>
  <c r="W191" i="9"/>
  <c r="W190" i="9"/>
  <c r="W189" i="9"/>
  <c r="W188" i="9"/>
  <c r="W187" i="9"/>
  <c r="W186" i="9"/>
  <c r="W185" i="9"/>
  <c r="W184" i="9"/>
  <c r="W183" i="9"/>
  <c r="W182" i="9"/>
  <c r="W181" i="9"/>
  <c r="W180" i="9"/>
  <c r="W179" i="9"/>
  <c r="W178" i="9"/>
  <c r="W177" i="9"/>
  <c r="W176" i="9"/>
  <c r="W175" i="9"/>
  <c r="W174" i="9"/>
  <c r="W173" i="9"/>
  <c r="W172" i="9"/>
  <c r="W171" i="9"/>
  <c r="W170" i="9"/>
  <c r="W169" i="9"/>
  <c r="W168" i="9"/>
  <c r="W167" i="9"/>
  <c r="W166" i="9"/>
  <c r="W165" i="9"/>
  <c r="W164" i="9"/>
  <c r="W163" i="9"/>
  <c r="W162" i="9"/>
  <c r="W161" i="9"/>
  <c r="W160" i="9"/>
  <c r="W159" i="9"/>
  <c r="W158" i="9"/>
  <c r="W157" i="9"/>
  <c r="W156" i="9"/>
  <c r="W155" i="9"/>
  <c r="W154" i="9"/>
  <c r="W153" i="9"/>
  <c r="W152" i="9"/>
  <c r="W151" i="9"/>
  <c r="W150" i="9"/>
  <c r="W149" i="9"/>
  <c r="W148" i="9"/>
  <c r="W147" i="9"/>
  <c r="W146" i="9"/>
  <c r="W145" i="9"/>
  <c r="W144" i="9"/>
  <c r="W143" i="9"/>
  <c r="W142" i="9"/>
  <c r="W141" i="9"/>
  <c r="W140" i="9"/>
  <c r="W139" i="9"/>
  <c r="W138" i="9"/>
  <c r="W137" i="9"/>
  <c r="W136" i="9"/>
  <c r="W135" i="9"/>
  <c r="W134" i="9"/>
  <c r="W133" i="9"/>
  <c r="W132" i="9"/>
  <c r="W131" i="9"/>
  <c r="W130" i="9"/>
  <c r="W129" i="9"/>
  <c r="W128" i="9"/>
  <c r="W127" i="9"/>
  <c r="W126" i="9"/>
  <c r="W125" i="9"/>
  <c r="W124" i="9"/>
  <c r="W123" i="9"/>
  <c r="W122" i="9"/>
  <c r="W121" i="9"/>
  <c r="W120" i="9"/>
  <c r="W119" i="9"/>
  <c r="W118" i="9"/>
  <c r="W117" i="9"/>
  <c r="W116" i="9"/>
  <c r="W115" i="9"/>
  <c r="W114" i="9"/>
  <c r="W113" i="9"/>
  <c r="W112" i="9"/>
  <c r="W111" i="9"/>
  <c r="W110" i="9"/>
  <c r="W109" i="9"/>
  <c r="W108" i="9"/>
  <c r="W107" i="9"/>
  <c r="W106" i="9"/>
  <c r="W105" i="9"/>
  <c r="W104" i="9"/>
  <c r="W103" i="9"/>
  <c r="W102" i="9"/>
  <c r="W101" i="9"/>
  <c r="W100" i="9"/>
  <c r="W99" i="9"/>
  <c r="W98" i="9"/>
  <c r="W97" i="9"/>
  <c r="W96" i="9"/>
  <c r="W95" i="9"/>
  <c r="W94" i="9"/>
  <c r="W93" i="9"/>
  <c r="W92" i="9"/>
  <c r="W91" i="9"/>
  <c r="W90" i="9"/>
  <c r="W89" i="9"/>
  <c r="W88" i="9"/>
  <c r="W87" i="9"/>
  <c r="W86" i="9"/>
  <c r="W85" i="9"/>
  <c r="W84" i="9"/>
  <c r="W83" i="9"/>
  <c r="W82" i="9"/>
  <c r="W81" i="9"/>
  <c r="W80" i="9"/>
  <c r="W79" i="9"/>
  <c r="W78" i="9"/>
  <c r="W77" i="9"/>
  <c r="W76" i="9"/>
  <c r="W75" i="9"/>
  <c r="W74" i="9"/>
  <c r="W73" i="9"/>
  <c r="W72" i="9"/>
  <c r="W71" i="9"/>
  <c r="W70" i="9"/>
  <c r="W69" i="9"/>
  <c r="W68" i="9"/>
  <c r="W67" i="9"/>
  <c r="W66" i="9"/>
  <c r="W65" i="9"/>
  <c r="W64" i="9"/>
  <c r="W63" i="9"/>
  <c r="W62" i="9"/>
  <c r="W61" i="9"/>
  <c r="W60" i="9"/>
  <c r="W59" i="9"/>
  <c r="W58" i="9"/>
  <c r="W57" i="9"/>
  <c r="W56" i="9"/>
  <c r="W55" i="9"/>
  <c r="W54" i="9"/>
  <c r="W53" i="9"/>
  <c r="W52" i="9"/>
  <c r="W51" i="9"/>
  <c r="W50" i="9"/>
  <c r="W49" i="9"/>
  <c r="W48" i="9"/>
  <c r="W47" i="9"/>
  <c r="W46" i="9"/>
  <c r="W45" i="9"/>
  <c r="W44" i="9"/>
  <c r="W43" i="9"/>
  <c r="W42" i="9"/>
  <c r="W41" i="9"/>
  <c r="W40" i="9"/>
  <c r="W39" i="9"/>
  <c r="W38" i="9"/>
  <c r="W37" i="9"/>
  <c r="W36" i="9"/>
  <c r="W35" i="9"/>
  <c r="W34" i="9"/>
  <c r="W33" i="9"/>
  <c r="W32" i="9"/>
  <c r="W31" i="9"/>
  <c r="W30" i="9"/>
  <c r="W29" i="9"/>
  <c r="W28" i="9"/>
  <c r="W27" i="9"/>
  <c r="W26" i="9"/>
  <c r="W25" i="9"/>
  <c r="W24" i="9"/>
  <c r="W23" i="9"/>
  <c r="W22" i="9"/>
  <c r="W21" i="9"/>
  <c r="W20" i="9"/>
  <c r="W19" i="9"/>
  <c r="W18" i="9"/>
  <c r="W17" i="9"/>
  <c r="W16" i="9"/>
  <c r="W15" i="9"/>
  <c r="W14" i="9"/>
  <c r="W13" i="9"/>
  <c r="W12" i="9"/>
  <c r="W11" i="9"/>
  <c r="U310" i="9"/>
  <c r="U309" i="9"/>
  <c r="U308" i="9"/>
  <c r="U307" i="9"/>
  <c r="U306" i="9"/>
  <c r="U305" i="9"/>
  <c r="U304" i="9"/>
  <c r="U303" i="9"/>
  <c r="U302" i="9"/>
  <c r="U301" i="9"/>
  <c r="U300" i="9"/>
  <c r="U299" i="9"/>
  <c r="U298" i="9"/>
  <c r="U297" i="9"/>
  <c r="U296" i="9"/>
  <c r="U295" i="9"/>
  <c r="U294" i="9"/>
  <c r="U293" i="9"/>
  <c r="U292" i="9"/>
  <c r="U291" i="9"/>
  <c r="U290" i="9"/>
  <c r="U289" i="9"/>
  <c r="U288" i="9"/>
  <c r="U287" i="9"/>
  <c r="U286" i="9"/>
  <c r="U285" i="9"/>
  <c r="U284" i="9"/>
  <c r="U283" i="9"/>
  <c r="U282" i="9"/>
  <c r="U281" i="9"/>
  <c r="U280" i="9"/>
  <c r="U279" i="9"/>
  <c r="U278" i="9"/>
  <c r="U277" i="9"/>
  <c r="U276" i="9"/>
  <c r="U275" i="9"/>
  <c r="U274" i="9"/>
  <c r="U273" i="9"/>
  <c r="U272" i="9"/>
  <c r="U271" i="9"/>
  <c r="U270" i="9"/>
  <c r="U269" i="9"/>
  <c r="U268" i="9"/>
  <c r="U267" i="9"/>
  <c r="U266" i="9"/>
  <c r="U265" i="9"/>
  <c r="U264" i="9"/>
  <c r="U263" i="9"/>
  <c r="U262" i="9"/>
  <c r="U261" i="9"/>
  <c r="U260" i="9"/>
  <c r="U259" i="9"/>
  <c r="U258" i="9"/>
  <c r="U257" i="9"/>
  <c r="U256" i="9"/>
  <c r="U255" i="9"/>
  <c r="U254" i="9"/>
  <c r="U253" i="9"/>
  <c r="U252" i="9"/>
  <c r="U251" i="9"/>
  <c r="U250" i="9"/>
  <c r="U249" i="9"/>
  <c r="U248" i="9"/>
  <c r="U247" i="9"/>
  <c r="U246" i="9"/>
  <c r="U245" i="9"/>
  <c r="U244" i="9"/>
  <c r="U243" i="9"/>
  <c r="U242" i="9"/>
  <c r="U241" i="9"/>
  <c r="U240" i="9"/>
  <c r="U239" i="9"/>
  <c r="U238" i="9"/>
  <c r="U237" i="9"/>
  <c r="U236" i="9"/>
  <c r="U235" i="9"/>
  <c r="U234" i="9"/>
  <c r="U233" i="9"/>
  <c r="U232" i="9"/>
  <c r="U231" i="9"/>
  <c r="U230" i="9"/>
  <c r="U229" i="9"/>
  <c r="U228" i="9"/>
  <c r="U227" i="9"/>
  <c r="U226" i="9"/>
  <c r="U225" i="9"/>
  <c r="U224" i="9"/>
  <c r="U223" i="9"/>
  <c r="U222" i="9"/>
  <c r="U221" i="9"/>
  <c r="U220" i="9"/>
  <c r="U219" i="9"/>
  <c r="U218" i="9"/>
  <c r="U217" i="9"/>
  <c r="U216" i="9"/>
  <c r="U215" i="9"/>
  <c r="U214" i="9"/>
  <c r="U213" i="9"/>
  <c r="U212" i="9"/>
  <c r="U211" i="9"/>
  <c r="U210" i="9"/>
  <c r="U209" i="9"/>
  <c r="U208" i="9"/>
  <c r="U207" i="9"/>
  <c r="U206" i="9"/>
  <c r="U205" i="9"/>
  <c r="U204" i="9"/>
  <c r="U203" i="9"/>
  <c r="U202" i="9"/>
  <c r="U201" i="9"/>
  <c r="U200" i="9"/>
  <c r="U199" i="9"/>
  <c r="U198" i="9"/>
  <c r="U197" i="9"/>
  <c r="U196" i="9"/>
  <c r="U195" i="9"/>
  <c r="U194" i="9"/>
  <c r="U193" i="9"/>
  <c r="U192" i="9"/>
  <c r="U191" i="9"/>
  <c r="U190" i="9"/>
  <c r="U189" i="9"/>
  <c r="U188" i="9"/>
  <c r="U187" i="9"/>
  <c r="U186" i="9"/>
  <c r="U185" i="9"/>
  <c r="U184" i="9"/>
  <c r="U183" i="9"/>
  <c r="U182" i="9"/>
  <c r="U181" i="9"/>
  <c r="U180" i="9"/>
  <c r="U179" i="9"/>
  <c r="U178" i="9"/>
  <c r="U177" i="9"/>
  <c r="U176" i="9"/>
  <c r="U175" i="9"/>
  <c r="U174" i="9"/>
  <c r="U173" i="9"/>
  <c r="U172" i="9"/>
  <c r="U171" i="9"/>
  <c r="U170" i="9"/>
  <c r="U169" i="9"/>
  <c r="U168" i="9"/>
  <c r="U167" i="9"/>
  <c r="U166" i="9"/>
  <c r="U165" i="9"/>
  <c r="U164" i="9"/>
  <c r="U163" i="9"/>
  <c r="U162" i="9"/>
  <c r="U161" i="9"/>
  <c r="U160" i="9"/>
  <c r="U159" i="9"/>
  <c r="U158" i="9"/>
  <c r="U157" i="9"/>
  <c r="U156" i="9"/>
  <c r="U155" i="9"/>
  <c r="U154" i="9"/>
  <c r="U153" i="9"/>
  <c r="U152" i="9"/>
  <c r="U151" i="9"/>
  <c r="U150" i="9"/>
  <c r="U149" i="9"/>
  <c r="U148" i="9"/>
  <c r="U147" i="9"/>
  <c r="U146" i="9"/>
  <c r="U145" i="9"/>
  <c r="U144" i="9"/>
  <c r="U143" i="9"/>
  <c r="U142" i="9"/>
  <c r="U141" i="9"/>
  <c r="U140" i="9"/>
  <c r="U139" i="9"/>
  <c r="U138" i="9"/>
  <c r="U137" i="9"/>
  <c r="U136" i="9"/>
  <c r="U135" i="9"/>
  <c r="U134" i="9"/>
  <c r="U133" i="9"/>
  <c r="U132" i="9"/>
  <c r="U131" i="9"/>
  <c r="U130" i="9"/>
  <c r="U129" i="9"/>
  <c r="U128" i="9"/>
  <c r="U127" i="9"/>
  <c r="U126" i="9"/>
  <c r="U125" i="9"/>
  <c r="U124" i="9"/>
  <c r="U123" i="9"/>
  <c r="U122" i="9"/>
  <c r="U121" i="9"/>
  <c r="U120" i="9"/>
  <c r="U119" i="9"/>
  <c r="U118" i="9"/>
  <c r="U117" i="9"/>
  <c r="U116" i="9"/>
  <c r="U115" i="9"/>
  <c r="U114" i="9"/>
  <c r="U113" i="9"/>
  <c r="U112" i="9"/>
  <c r="U111" i="9"/>
  <c r="U110" i="9"/>
  <c r="U109" i="9"/>
  <c r="U108" i="9"/>
  <c r="U107" i="9"/>
  <c r="U106" i="9"/>
  <c r="U105" i="9"/>
  <c r="U104" i="9"/>
  <c r="U103" i="9"/>
  <c r="U102" i="9"/>
  <c r="U101" i="9"/>
  <c r="U100" i="9"/>
  <c r="U99" i="9"/>
  <c r="U98" i="9"/>
  <c r="U97" i="9"/>
  <c r="U96" i="9"/>
  <c r="U95" i="9"/>
  <c r="U94" i="9"/>
  <c r="U93" i="9"/>
  <c r="U92" i="9"/>
  <c r="U91" i="9"/>
  <c r="U90" i="9"/>
  <c r="U89" i="9"/>
  <c r="U88" i="9"/>
  <c r="U87" i="9"/>
  <c r="U86" i="9"/>
  <c r="U85" i="9"/>
  <c r="U84" i="9"/>
  <c r="U83" i="9"/>
  <c r="U82" i="9"/>
  <c r="U81" i="9"/>
  <c r="U80" i="9"/>
  <c r="U79" i="9"/>
  <c r="U78" i="9"/>
  <c r="U77" i="9"/>
  <c r="U76" i="9"/>
  <c r="U75" i="9"/>
  <c r="U74" i="9"/>
  <c r="U73" i="9"/>
  <c r="U72" i="9"/>
  <c r="U71" i="9"/>
  <c r="U70" i="9"/>
  <c r="U69" i="9"/>
  <c r="U68" i="9"/>
  <c r="U67" i="9"/>
  <c r="U66" i="9"/>
  <c r="U65" i="9"/>
  <c r="U64" i="9"/>
  <c r="U63" i="9"/>
  <c r="U62" i="9"/>
  <c r="U61" i="9"/>
  <c r="U60" i="9"/>
  <c r="U59" i="9"/>
  <c r="U58" i="9"/>
  <c r="U57" i="9"/>
  <c r="U56" i="9"/>
  <c r="U55" i="9"/>
  <c r="U54" i="9"/>
  <c r="U53" i="9"/>
  <c r="U52" i="9"/>
  <c r="U51" i="9"/>
  <c r="U50" i="9"/>
  <c r="U49" i="9"/>
  <c r="U48" i="9"/>
  <c r="U47" i="9"/>
  <c r="U46" i="9"/>
  <c r="U45" i="9"/>
  <c r="U44" i="9"/>
  <c r="U43" i="9"/>
  <c r="U42" i="9"/>
  <c r="U41" i="9"/>
  <c r="U40" i="9"/>
  <c r="U39" i="9"/>
  <c r="U38" i="9"/>
  <c r="U37" i="9"/>
  <c r="U36" i="9"/>
  <c r="U35" i="9"/>
  <c r="U34" i="9"/>
  <c r="U33" i="9"/>
  <c r="U32" i="9"/>
  <c r="U31" i="9"/>
  <c r="U30" i="9"/>
  <c r="U29" i="9"/>
  <c r="U28" i="9"/>
  <c r="U27" i="9"/>
  <c r="U26" i="9"/>
  <c r="U25" i="9"/>
  <c r="U24" i="9"/>
  <c r="U23" i="9"/>
  <c r="U22" i="9"/>
  <c r="U21" i="9"/>
  <c r="U20" i="9"/>
  <c r="U19" i="9"/>
  <c r="U18" i="9"/>
  <c r="U17" i="9"/>
  <c r="U16" i="9"/>
  <c r="U15" i="9"/>
  <c r="U14" i="9"/>
  <c r="U13" i="9"/>
  <c r="U12" i="9"/>
  <c r="U11" i="9"/>
  <c r="M11" i="9" l="1"/>
  <c r="D1" i="17" l="1"/>
  <c r="C1" i="17"/>
  <c r="B1" i="17"/>
  <c r="A1" i="17"/>
  <c r="F115" i="14" l="1"/>
  <c r="F116" i="14"/>
  <c r="F117" i="14"/>
  <c r="F118" i="14"/>
  <c r="F119" i="14"/>
  <c r="F120" i="14"/>
  <c r="F121" i="14"/>
  <c r="F114" i="14"/>
  <c r="I95" i="14"/>
  <c r="I94" i="14"/>
  <c r="I93" i="14"/>
  <c r="H95" i="14"/>
  <c r="H94" i="14"/>
  <c r="H93" i="14"/>
  <c r="F95" i="14"/>
  <c r="F94" i="14"/>
  <c r="F93" i="14"/>
  <c r="E95" i="14"/>
  <c r="E94" i="14"/>
  <c r="E93" i="14"/>
  <c r="M310" i="9" l="1"/>
  <c r="L310" i="9"/>
  <c r="X310" i="9" s="1"/>
  <c r="M309" i="9"/>
  <c r="L309" i="9"/>
  <c r="X309" i="9" s="1"/>
  <c r="M308" i="9"/>
  <c r="L308" i="9"/>
  <c r="X308" i="9" s="1"/>
  <c r="M307" i="9"/>
  <c r="L307" i="9"/>
  <c r="M306" i="9"/>
  <c r="L306" i="9"/>
  <c r="M305" i="9"/>
  <c r="L305" i="9"/>
  <c r="X305" i="9" s="1"/>
  <c r="M304" i="9"/>
  <c r="L304" i="9"/>
  <c r="X304" i="9" s="1"/>
  <c r="M303" i="9"/>
  <c r="L303" i="9"/>
  <c r="M302" i="9"/>
  <c r="L302" i="9"/>
  <c r="M301" i="9"/>
  <c r="L301" i="9"/>
  <c r="X301" i="9" s="1"/>
  <c r="M300" i="9"/>
  <c r="L300" i="9"/>
  <c r="X300" i="9" s="1"/>
  <c r="M299" i="9"/>
  <c r="L299" i="9"/>
  <c r="M298" i="9"/>
  <c r="L298" i="9"/>
  <c r="M297" i="9"/>
  <c r="L297" i="9"/>
  <c r="X297" i="9" s="1"/>
  <c r="M296" i="9"/>
  <c r="L296" i="9"/>
  <c r="X296" i="9" s="1"/>
  <c r="M295" i="9"/>
  <c r="L295" i="9"/>
  <c r="M294" i="9"/>
  <c r="L294" i="9"/>
  <c r="M293" i="9"/>
  <c r="L293" i="9"/>
  <c r="X293" i="9" s="1"/>
  <c r="M292" i="9"/>
  <c r="L292" i="9"/>
  <c r="X292" i="9" s="1"/>
  <c r="M291" i="9"/>
  <c r="L291" i="9"/>
  <c r="M290" i="9"/>
  <c r="L290" i="9"/>
  <c r="M289" i="9"/>
  <c r="L289" i="9"/>
  <c r="X289" i="9" s="1"/>
  <c r="M288" i="9"/>
  <c r="L288" i="9"/>
  <c r="X288" i="9" s="1"/>
  <c r="M287" i="9"/>
  <c r="L287" i="9"/>
  <c r="M286" i="9"/>
  <c r="L286" i="9"/>
  <c r="M285" i="9"/>
  <c r="L285" i="9"/>
  <c r="X285" i="9" s="1"/>
  <c r="M284" i="9"/>
  <c r="L284" i="9"/>
  <c r="X284" i="9" s="1"/>
  <c r="M283" i="9"/>
  <c r="L283" i="9"/>
  <c r="X283" i="9" s="1"/>
  <c r="M282" i="9"/>
  <c r="L282" i="9"/>
  <c r="M281" i="9"/>
  <c r="L281" i="9"/>
  <c r="X281" i="9" s="1"/>
  <c r="M280" i="9"/>
  <c r="L280" i="9"/>
  <c r="X280" i="9" s="1"/>
  <c r="M279" i="9"/>
  <c r="L279" i="9"/>
  <c r="X279" i="9" s="1"/>
  <c r="M278" i="9"/>
  <c r="L278" i="9"/>
  <c r="X278" i="9" s="1"/>
  <c r="M277" i="9"/>
  <c r="L277" i="9"/>
  <c r="X277" i="9" s="1"/>
  <c r="M276" i="9"/>
  <c r="L276" i="9"/>
  <c r="X276" i="9" s="1"/>
  <c r="M275" i="9"/>
  <c r="L275" i="9"/>
  <c r="X275" i="9" s="1"/>
  <c r="M274" i="9"/>
  <c r="L274" i="9"/>
  <c r="X274" i="9" s="1"/>
  <c r="M273" i="9"/>
  <c r="L273" i="9"/>
  <c r="X273" i="9" s="1"/>
  <c r="M272" i="9"/>
  <c r="L272" i="9"/>
  <c r="X272" i="9" s="1"/>
  <c r="M271" i="9"/>
  <c r="L271" i="9"/>
  <c r="X271" i="9" s="1"/>
  <c r="M270" i="9"/>
  <c r="L270" i="9"/>
  <c r="X270" i="9" s="1"/>
  <c r="M269" i="9"/>
  <c r="L269" i="9"/>
  <c r="X269" i="9" s="1"/>
  <c r="M268" i="9"/>
  <c r="L268" i="9"/>
  <c r="X268" i="9" s="1"/>
  <c r="M267" i="9"/>
  <c r="L267" i="9"/>
  <c r="X267" i="9" s="1"/>
  <c r="M266" i="9"/>
  <c r="L266" i="9"/>
  <c r="X266" i="9" s="1"/>
  <c r="M265" i="9"/>
  <c r="L265" i="9"/>
  <c r="X265" i="9" s="1"/>
  <c r="M264" i="9"/>
  <c r="L264" i="9"/>
  <c r="X264" i="9" s="1"/>
  <c r="M263" i="9"/>
  <c r="L263" i="9"/>
  <c r="X263" i="9" s="1"/>
  <c r="M262" i="9"/>
  <c r="L262" i="9"/>
  <c r="X262" i="9" s="1"/>
  <c r="M261" i="9"/>
  <c r="L261" i="9"/>
  <c r="X261" i="9" s="1"/>
  <c r="M260" i="9"/>
  <c r="L260" i="9"/>
  <c r="X260" i="9" s="1"/>
  <c r="M259" i="9"/>
  <c r="L259" i="9"/>
  <c r="X259" i="9" s="1"/>
  <c r="M258" i="9"/>
  <c r="L258" i="9"/>
  <c r="X258" i="9" s="1"/>
  <c r="M257" i="9"/>
  <c r="L257" i="9"/>
  <c r="X257" i="9" s="1"/>
  <c r="M256" i="9"/>
  <c r="L256" i="9"/>
  <c r="X256" i="9" s="1"/>
  <c r="M255" i="9"/>
  <c r="L255" i="9"/>
  <c r="X255" i="9" s="1"/>
  <c r="M254" i="9"/>
  <c r="L254" i="9"/>
  <c r="X254" i="9" s="1"/>
  <c r="M253" i="9"/>
  <c r="L253" i="9"/>
  <c r="X253" i="9" s="1"/>
  <c r="M252" i="9"/>
  <c r="L252" i="9"/>
  <c r="X252" i="9" s="1"/>
  <c r="M251" i="9"/>
  <c r="L251" i="9"/>
  <c r="X251" i="9" s="1"/>
  <c r="M250" i="9"/>
  <c r="L250" i="9"/>
  <c r="X250" i="9" s="1"/>
  <c r="M249" i="9"/>
  <c r="L249" i="9"/>
  <c r="X249" i="9" s="1"/>
  <c r="M248" i="9"/>
  <c r="L248" i="9"/>
  <c r="X248" i="9" s="1"/>
  <c r="M247" i="9"/>
  <c r="L247" i="9"/>
  <c r="X247" i="9" s="1"/>
  <c r="M246" i="9"/>
  <c r="L246" i="9"/>
  <c r="X246" i="9" s="1"/>
  <c r="M245" i="9"/>
  <c r="L245" i="9"/>
  <c r="X245" i="9" s="1"/>
  <c r="M244" i="9"/>
  <c r="L244" i="9"/>
  <c r="X244" i="9" s="1"/>
  <c r="M243" i="9"/>
  <c r="L243" i="9"/>
  <c r="X243" i="9" s="1"/>
  <c r="M242" i="9"/>
  <c r="L242" i="9"/>
  <c r="X242" i="9" s="1"/>
  <c r="M241" i="9"/>
  <c r="L241" i="9"/>
  <c r="X241" i="9" s="1"/>
  <c r="M240" i="9"/>
  <c r="L240" i="9"/>
  <c r="X240" i="9" s="1"/>
  <c r="M239" i="9"/>
  <c r="L239" i="9"/>
  <c r="X239" i="9" s="1"/>
  <c r="M238" i="9"/>
  <c r="L238" i="9"/>
  <c r="X238" i="9" s="1"/>
  <c r="M237" i="9"/>
  <c r="L237" i="9"/>
  <c r="X237" i="9" s="1"/>
  <c r="M236" i="9"/>
  <c r="L236" i="9"/>
  <c r="X236" i="9" s="1"/>
  <c r="M235" i="9"/>
  <c r="L235" i="9"/>
  <c r="X235" i="9" s="1"/>
  <c r="M234" i="9"/>
  <c r="L234" i="9"/>
  <c r="X234" i="9" s="1"/>
  <c r="M233" i="9"/>
  <c r="L233" i="9"/>
  <c r="X233" i="9" s="1"/>
  <c r="M232" i="9"/>
  <c r="L232" i="9"/>
  <c r="X232" i="9" s="1"/>
  <c r="M231" i="9"/>
  <c r="L231" i="9"/>
  <c r="X231" i="9" s="1"/>
  <c r="M230" i="9"/>
  <c r="L230" i="9"/>
  <c r="X230" i="9" s="1"/>
  <c r="M229" i="9"/>
  <c r="L229" i="9"/>
  <c r="X229" i="9" s="1"/>
  <c r="M228" i="9"/>
  <c r="L228" i="9"/>
  <c r="X228" i="9" s="1"/>
  <c r="M227" i="9"/>
  <c r="L227" i="9"/>
  <c r="X227" i="9" s="1"/>
  <c r="M226" i="9"/>
  <c r="L226" i="9"/>
  <c r="X226" i="9" s="1"/>
  <c r="M225" i="9"/>
  <c r="L225" i="9"/>
  <c r="X225" i="9" s="1"/>
  <c r="M224" i="9"/>
  <c r="L224" i="9"/>
  <c r="X224" i="9" s="1"/>
  <c r="M223" i="9"/>
  <c r="L223" i="9"/>
  <c r="X223" i="9" s="1"/>
  <c r="M222" i="9"/>
  <c r="L222" i="9"/>
  <c r="X222" i="9" s="1"/>
  <c r="M221" i="9"/>
  <c r="L221" i="9"/>
  <c r="X221" i="9" s="1"/>
  <c r="M220" i="9"/>
  <c r="L220" i="9"/>
  <c r="X220" i="9" s="1"/>
  <c r="M219" i="9"/>
  <c r="L219" i="9"/>
  <c r="X219" i="9" s="1"/>
  <c r="M218" i="9"/>
  <c r="L218" i="9"/>
  <c r="X218" i="9" s="1"/>
  <c r="M217" i="9"/>
  <c r="L217" i="9"/>
  <c r="X217" i="9" s="1"/>
  <c r="M216" i="9"/>
  <c r="L216" i="9"/>
  <c r="X216" i="9" s="1"/>
  <c r="M215" i="9"/>
  <c r="L215" i="9"/>
  <c r="X215" i="9" s="1"/>
  <c r="M214" i="9"/>
  <c r="L214" i="9"/>
  <c r="X214" i="9" s="1"/>
  <c r="M213" i="9"/>
  <c r="L213" i="9"/>
  <c r="M212" i="9"/>
  <c r="L212" i="9"/>
  <c r="M211" i="9"/>
  <c r="L211" i="9"/>
  <c r="X211" i="9" s="1"/>
  <c r="M210" i="9"/>
  <c r="L210" i="9"/>
  <c r="X210" i="9" s="1"/>
  <c r="M209" i="9"/>
  <c r="L209" i="9"/>
  <c r="M208" i="9"/>
  <c r="L208" i="9"/>
  <c r="M207" i="9"/>
  <c r="L207" i="9"/>
  <c r="X207" i="9" s="1"/>
  <c r="M206" i="9"/>
  <c r="L206" i="9"/>
  <c r="X206" i="9" s="1"/>
  <c r="M205" i="9"/>
  <c r="L205" i="9"/>
  <c r="M204" i="9"/>
  <c r="L204" i="9"/>
  <c r="M203" i="9"/>
  <c r="L203" i="9"/>
  <c r="X203" i="9" s="1"/>
  <c r="M202" i="9"/>
  <c r="L202" i="9"/>
  <c r="X202" i="9" s="1"/>
  <c r="M201" i="9"/>
  <c r="L201" i="9"/>
  <c r="M200" i="9"/>
  <c r="L200" i="9"/>
  <c r="M199" i="9"/>
  <c r="L199" i="9"/>
  <c r="X199" i="9" s="1"/>
  <c r="M198" i="9"/>
  <c r="L198" i="9"/>
  <c r="X198" i="9" s="1"/>
  <c r="M197" i="9"/>
  <c r="L197" i="9"/>
  <c r="X197" i="9" s="1"/>
  <c r="M196" i="9"/>
  <c r="L196" i="9"/>
  <c r="X196" i="9" s="1"/>
  <c r="M195" i="9"/>
  <c r="L195" i="9"/>
  <c r="X195" i="9" s="1"/>
  <c r="M194" i="9"/>
  <c r="L194" i="9"/>
  <c r="X194" i="9" s="1"/>
  <c r="M193" i="9"/>
  <c r="L193" i="9"/>
  <c r="X193" i="9" s="1"/>
  <c r="M192" i="9"/>
  <c r="L192" i="9"/>
  <c r="X192" i="9" s="1"/>
  <c r="M191" i="9"/>
  <c r="L191" i="9"/>
  <c r="X191" i="9" s="1"/>
  <c r="M190" i="9"/>
  <c r="L190" i="9"/>
  <c r="X190" i="9" s="1"/>
  <c r="M189" i="9"/>
  <c r="L189" i="9"/>
  <c r="X189" i="9" s="1"/>
  <c r="M188" i="9"/>
  <c r="L188" i="9"/>
  <c r="X188" i="9" s="1"/>
  <c r="M187" i="9"/>
  <c r="L187" i="9"/>
  <c r="X187" i="9" s="1"/>
  <c r="M186" i="9"/>
  <c r="L186" i="9"/>
  <c r="X186" i="9" s="1"/>
  <c r="M185" i="9"/>
  <c r="L185" i="9"/>
  <c r="X185" i="9" s="1"/>
  <c r="M184" i="9"/>
  <c r="L184" i="9"/>
  <c r="X184" i="9" s="1"/>
  <c r="M183" i="9"/>
  <c r="L183" i="9"/>
  <c r="X183" i="9" s="1"/>
  <c r="M182" i="9"/>
  <c r="L182" i="9"/>
  <c r="X182" i="9" s="1"/>
  <c r="M181" i="9"/>
  <c r="L181" i="9"/>
  <c r="X181" i="9" s="1"/>
  <c r="M180" i="9"/>
  <c r="L180" i="9"/>
  <c r="X180" i="9" s="1"/>
  <c r="M179" i="9"/>
  <c r="L179" i="9"/>
  <c r="X179" i="9" s="1"/>
  <c r="M178" i="9"/>
  <c r="L178" i="9"/>
  <c r="X178" i="9" s="1"/>
  <c r="M177" i="9"/>
  <c r="L177" i="9"/>
  <c r="X177" i="9" s="1"/>
  <c r="M176" i="9"/>
  <c r="L176" i="9"/>
  <c r="X176" i="9" s="1"/>
  <c r="M175" i="9"/>
  <c r="L175" i="9"/>
  <c r="X175" i="9" s="1"/>
  <c r="M174" i="9"/>
  <c r="L174" i="9"/>
  <c r="X174" i="9" s="1"/>
  <c r="M173" i="9"/>
  <c r="L173" i="9"/>
  <c r="X173" i="9" s="1"/>
  <c r="M172" i="9"/>
  <c r="L172" i="9"/>
  <c r="X172" i="9" s="1"/>
  <c r="M171" i="9"/>
  <c r="L171" i="9"/>
  <c r="X171" i="9" s="1"/>
  <c r="M170" i="9"/>
  <c r="L170" i="9"/>
  <c r="X170" i="9" s="1"/>
  <c r="M169" i="9"/>
  <c r="L169" i="9"/>
  <c r="X169" i="9" s="1"/>
  <c r="M168" i="9"/>
  <c r="L168" i="9"/>
  <c r="X168" i="9" s="1"/>
  <c r="M167" i="9"/>
  <c r="L167" i="9"/>
  <c r="X167" i="9" s="1"/>
  <c r="M166" i="9"/>
  <c r="L166" i="9"/>
  <c r="X166" i="9" s="1"/>
  <c r="M165" i="9"/>
  <c r="L165" i="9"/>
  <c r="X165" i="9" s="1"/>
  <c r="M164" i="9"/>
  <c r="L164" i="9"/>
  <c r="X164" i="9" s="1"/>
  <c r="M163" i="9"/>
  <c r="L163" i="9"/>
  <c r="X163" i="9" s="1"/>
  <c r="M162" i="9"/>
  <c r="L162" i="9"/>
  <c r="X162" i="9" s="1"/>
  <c r="M161" i="9"/>
  <c r="L161" i="9"/>
  <c r="X161" i="9" s="1"/>
  <c r="M160" i="9"/>
  <c r="L160" i="9"/>
  <c r="X160" i="9" s="1"/>
  <c r="M159" i="9"/>
  <c r="L159" i="9"/>
  <c r="X159" i="9" s="1"/>
  <c r="M158" i="9"/>
  <c r="L158" i="9"/>
  <c r="X158" i="9" s="1"/>
  <c r="M157" i="9"/>
  <c r="L157" i="9"/>
  <c r="X157" i="9" s="1"/>
  <c r="M156" i="9"/>
  <c r="L156" i="9"/>
  <c r="X156" i="9" s="1"/>
  <c r="M155" i="9"/>
  <c r="L155" i="9"/>
  <c r="X155" i="9" s="1"/>
  <c r="M154" i="9"/>
  <c r="L154" i="9"/>
  <c r="X154" i="9" s="1"/>
  <c r="M153" i="9"/>
  <c r="L153" i="9"/>
  <c r="X153" i="9" s="1"/>
  <c r="M152" i="9"/>
  <c r="L152" i="9"/>
  <c r="X152" i="9" s="1"/>
  <c r="M151" i="9"/>
  <c r="L151" i="9"/>
  <c r="X151" i="9" s="1"/>
  <c r="M150" i="9"/>
  <c r="L150" i="9"/>
  <c r="X150" i="9" s="1"/>
  <c r="M149" i="9"/>
  <c r="L149" i="9"/>
  <c r="X149" i="9" s="1"/>
  <c r="M148" i="9"/>
  <c r="L148" i="9"/>
  <c r="X148" i="9" s="1"/>
  <c r="M147" i="9"/>
  <c r="L147" i="9"/>
  <c r="X147" i="9" s="1"/>
  <c r="M146" i="9"/>
  <c r="L146" i="9"/>
  <c r="X146" i="9" s="1"/>
  <c r="M145" i="9"/>
  <c r="L145" i="9"/>
  <c r="X145" i="9" s="1"/>
  <c r="M144" i="9"/>
  <c r="L144" i="9"/>
  <c r="X144" i="9" s="1"/>
  <c r="M143" i="9"/>
  <c r="L143" i="9"/>
  <c r="X143" i="9" s="1"/>
  <c r="M142" i="9"/>
  <c r="L142" i="9"/>
  <c r="X142" i="9" s="1"/>
  <c r="M141" i="9"/>
  <c r="L141" i="9"/>
  <c r="X141" i="9" s="1"/>
  <c r="M140" i="9"/>
  <c r="L140" i="9"/>
  <c r="X140" i="9" s="1"/>
  <c r="M139" i="9"/>
  <c r="L139" i="9"/>
  <c r="X139" i="9" s="1"/>
  <c r="M138" i="9"/>
  <c r="L138" i="9"/>
  <c r="X138" i="9" s="1"/>
  <c r="M137" i="9"/>
  <c r="L137" i="9"/>
  <c r="X137" i="9" s="1"/>
  <c r="M136" i="9"/>
  <c r="L136" i="9"/>
  <c r="X136" i="9" s="1"/>
  <c r="M135" i="9"/>
  <c r="L135" i="9"/>
  <c r="X135" i="9" s="1"/>
  <c r="M134" i="9"/>
  <c r="L134" i="9"/>
  <c r="X134" i="9" s="1"/>
  <c r="M133" i="9"/>
  <c r="L133" i="9"/>
  <c r="X133" i="9" s="1"/>
  <c r="M132" i="9"/>
  <c r="L132" i="9"/>
  <c r="X132" i="9" s="1"/>
  <c r="M131" i="9"/>
  <c r="L131" i="9"/>
  <c r="X131" i="9" s="1"/>
  <c r="M130" i="9"/>
  <c r="L130" i="9"/>
  <c r="X130" i="9" s="1"/>
  <c r="M129" i="9"/>
  <c r="L129" i="9"/>
  <c r="X129" i="9" s="1"/>
  <c r="M128" i="9"/>
  <c r="L128" i="9"/>
  <c r="X128" i="9" s="1"/>
  <c r="M127" i="9"/>
  <c r="L127" i="9"/>
  <c r="X127" i="9" s="1"/>
  <c r="M126" i="9"/>
  <c r="L126" i="9"/>
  <c r="X126" i="9" s="1"/>
  <c r="M125" i="9"/>
  <c r="L125" i="9"/>
  <c r="X125" i="9" s="1"/>
  <c r="M124" i="9"/>
  <c r="L124" i="9"/>
  <c r="X124" i="9" s="1"/>
  <c r="M123" i="9"/>
  <c r="L123" i="9"/>
  <c r="X123" i="9" s="1"/>
  <c r="M122" i="9"/>
  <c r="L122" i="9"/>
  <c r="X122" i="9" s="1"/>
  <c r="M121" i="9"/>
  <c r="L121" i="9"/>
  <c r="X121" i="9" s="1"/>
  <c r="M120" i="9"/>
  <c r="L120" i="9"/>
  <c r="X120" i="9" s="1"/>
  <c r="M119" i="9"/>
  <c r="L119" i="9"/>
  <c r="X119" i="9" s="1"/>
  <c r="M118" i="9"/>
  <c r="L118" i="9"/>
  <c r="X118" i="9" s="1"/>
  <c r="M117" i="9"/>
  <c r="L117" i="9"/>
  <c r="X117" i="9" s="1"/>
  <c r="M116" i="9"/>
  <c r="L116" i="9"/>
  <c r="X116" i="9" s="1"/>
  <c r="M115" i="9"/>
  <c r="L115" i="9"/>
  <c r="X115" i="9" s="1"/>
  <c r="M114" i="9"/>
  <c r="L114" i="9"/>
  <c r="X114" i="9" s="1"/>
  <c r="M113" i="9"/>
  <c r="L113" i="9"/>
  <c r="X113" i="9" s="1"/>
  <c r="M112" i="9"/>
  <c r="L112" i="9"/>
  <c r="X112" i="9" s="1"/>
  <c r="M111" i="9"/>
  <c r="L111" i="9"/>
  <c r="X111" i="9" s="1"/>
  <c r="X291" i="9" l="1"/>
  <c r="O291" i="9" s="1"/>
  <c r="X286" i="9"/>
  <c r="O286" i="9" s="1"/>
  <c r="X298" i="9"/>
  <c r="O298" i="9" s="1"/>
  <c r="X306" i="9"/>
  <c r="O306" i="9" s="1"/>
  <c r="X201" i="9"/>
  <c r="O201" i="9" s="1"/>
  <c r="X205" i="9"/>
  <c r="O205" i="9" s="1"/>
  <c r="X209" i="9"/>
  <c r="O209" i="9" s="1"/>
  <c r="X213" i="9"/>
  <c r="O213" i="9" s="1"/>
  <c r="X287" i="9"/>
  <c r="O287" i="9" s="1"/>
  <c r="X295" i="9"/>
  <c r="O295" i="9" s="1"/>
  <c r="X299" i="9"/>
  <c r="O299" i="9" s="1"/>
  <c r="X303" i="9"/>
  <c r="O303" i="9" s="1"/>
  <c r="X307" i="9"/>
  <c r="O307" i="9" s="1"/>
  <c r="X282" i="9"/>
  <c r="O282" i="9" s="1"/>
  <c r="X290" i="9"/>
  <c r="O290" i="9" s="1"/>
  <c r="X294" i="9"/>
  <c r="O294" i="9" s="1"/>
  <c r="X302" i="9"/>
  <c r="O302" i="9" s="1"/>
  <c r="X200" i="9"/>
  <c r="O200" i="9" s="1"/>
  <c r="X204" i="9"/>
  <c r="O204" i="9" s="1"/>
  <c r="X208" i="9"/>
  <c r="O208" i="9" s="1"/>
  <c r="X212" i="9"/>
  <c r="O212" i="9" s="1"/>
  <c r="O244" i="9"/>
  <c r="O245" i="9"/>
  <c r="O114" i="9"/>
  <c r="O118" i="9"/>
  <c r="O122" i="9"/>
  <c r="O126" i="9"/>
  <c r="O130" i="9"/>
  <c r="O134" i="9"/>
  <c r="O138" i="9"/>
  <c r="O146" i="9"/>
  <c r="O154" i="9"/>
  <c r="O158" i="9"/>
  <c r="O163" i="9"/>
  <c r="O167" i="9"/>
  <c r="O171" i="9"/>
  <c r="O175" i="9"/>
  <c r="O179" i="9"/>
  <c r="O183" i="9"/>
  <c r="O187" i="9"/>
  <c r="O191" i="9"/>
  <c r="O195" i="9"/>
  <c r="O219" i="9"/>
  <c r="O223" i="9"/>
  <c r="O227" i="9"/>
  <c r="O231" i="9"/>
  <c r="O235" i="9"/>
  <c r="O239" i="9"/>
  <c r="O243" i="9"/>
  <c r="O249" i="9"/>
  <c r="O253" i="9"/>
  <c r="O257" i="9"/>
  <c r="O261" i="9"/>
  <c r="O265" i="9"/>
  <c r="O269" i="9"/>
  <c r="O273" i="9"/>
  <c r="O277" i="9"/>
  <c r="O281" i="9"/>
  <c r="O159" i="9"/>
  <c r="O113" i="9"/>
  <c r="O117" i="9"/>
  <c r="O121" i="9"/>
  <c r="O125" i="9"/>
  <c r="O129" i="9"/>
  <c r="O133" i="9"/>
  <c r="O137" i="9"/>
  <c r="O141" i="9"/>
  <c r="O145" i="9"/>
  <c r="O149" i="9"/>
  <c r="O153" i="9"/>
  <c r="O157" i="9"/>
  <c r="O162" i="9"/>
  <c r="O166" i="9"/>
  <c r="O170" i="9"/>
  <c r="O174" i="9"/>
  <c r="O178" i="9"/>
  <c r="O182" i="9"/>
  <c r="O186" i="9"/>
  <c r="O190" i="9"/>
  <c r="O194" i="9"/>
  <c r="O218" i="9"/>
  <c r="O222" i="9"/>
  <c r="O226" i="9"/>
  <c r="O230" i="9"/>
  <c r="O234" i="9"/>
  <c r="O238" i="9"/>
  <c r="O242" i="9"/>
  <c r="O248" i="9"/>
  <c r="O252" i="9"/>
  <c r="O256" i="9"/>
  <c r="O260" i="9"/>
  <c r="O264" i="9"/>
  <c r="O268" i="9"/>
  <c r="O272" i="9"/>
  <c r="O276" i="9"/>
  <c r="O285" i="9"/>
  <c r="O112" i="9"/>
  <c r="O116" i="9"/>
  <c r="O120" i="9"/>
  <c r="O124" i="9"/>
  <c r="O128" i="9"/>
  <c r="O132" i="9"/>
  <c r="O136" i="9"/>
  <c r="O140" i="9"/>
  <c r="O144" i="9"/>
  <c r="O148" i="9"/>
  <c r="O152" i="9"/>
  <c r="O156" i="9"/>
  <c r="O161" i="9"/>
  <c r="O165" i="9"/>
  <c r="O169" i="9"/>
  <c r="O173" i="9"/>
  <c r="O177" i="9"/>
  <c r="O181" i="9"/>
  <c r="O185" i="9"/>
  <c r="O189" i="9"/>
  <c r="O193" i="9"/>
  <c r="O197" i="9"/>
  <c r="O203" i="9"/>
  <c r="O215" i="9"/>
  <c r="O229" i="9"/>
  <c r="O237" i="9"/>
  <c r="O241" i="9"/>
  <c r="O247" i="9"/>
  <c r="O251" i="9"/>
  <c r="O255" i="9"/>
  <c r="O259" i="9"/>
  <c r="O263" i="9"/>
  <c r="O267" i="9"/>
  <c r="O271" i="9"/>
  <c r="O275" i="9"/>
  <c r="O279" i="9"/>
  <c r="O280" i="9"/>
  <c r="O289" i="9"/>
  <c r="O293" i="9"/>
  <c r="O297" i="9"/>
  <c r="O301" i="9"/>
  <c r="O305" i="9"/>
  <c r="O309" i="9"/>
  <c r="O111" i="9"/>
  <c r="O115" i="9"/>
  <c r="O119" i="9"/>
  <c r="O123" i="9"/>
  <c r="O127" i="9"/>
  <c r="O131" i="9"/>
  <c r="O135" i="9"/>
  <c r="O139" i="9"/>
  <c r="O143" i="9"/>
  <c r="O147" i="9"/>
  <c r="O151" i="9"/>
  <c r="O155" i="9"/>
  <c r="O160" i="9"/>
  <c r="O164" i="9"/>
  <c r="O168" i="9"/>
  <c r="O172" i="9"/>
  <c r="O176" i="9"/>
  <c r="O180" i="9"/>
  <c r="O184" i="9"/>
  <c r="O188" i="9"/>
  <c r="O196" i="9"/>
  <c r="O202" i="9"/>
  <c r="O206" i="9"/>
  <c r="O210" i="9"/>
  <c r="O214" i="9"/>
  <c r="O220" i="9"/>
  <c r="O224" i="9"/>
  <c r="O228" i="9"/>
  <c r="O232" i="9"/>
  <c r="O236" i="9"/>
  <c r="O240" i="9"/>
  <c r="O246" i="9"/>
  <c r="O250" i="9"/>
  <c r="O258" i="9"/>
  <c r="O262" i="9"/>
  <c r="O266" i="9"/>
  <c r="O270" i="9"/>
  <c r="O274" i="9"/>
  <c r="O278" i="9"/>
  <c r="O288" i="9"/>
  <c r="O292" i="9"/>
  <c r="O296" i="9"/>
  <c r="O300" i="9"/>
  <c r="O304" i="9"/>
  <c r="O308" i="9"/>
  <c r="O142" i="9"/>
  <c r="O150" i="9"/>
  <c r="O198" i="9"/>
  <c r="O199" i="9"/>
  <c r="O216" i="9"/>
  <c r="O310" i="9"/>
  <c r="O217" i="9"/>
  <c r="O207" i="9"/>
  <c r="O211" i="9"/>
  <c r="O221" i="9"/>
  <c r="O225" i="9"/>
  <c r="O233" i="9"/>
  <c r="O284" i="9"/>
  <c r="O192" i="9"/>
  <c r="O254" i="9"/>
  <c r="O283" i="9"/>
  <c r="M110" i="9" l="1"/>
  <c r="M109" i="9"/>
  <c r="M108" i="9"/>
  <c r="M107" i="9"/>
  <c r="M106" i="9"/>
  <c r="M105" i="9"/>
  <c r="M104" i="9"/>
  <c r="M103" i="9"/>
  <c r="M102" i="9"/>
  <c r="M101" i="9"/>
  <c r="M100" i="9"/>
  <c r="M99" i="9"/>
  <c r="M98" i="9"/>
  <c r="M97" i="9"/>
  <c r="M96" i="9"/>
  <c r="M95" i="9"/>
  <c r="M94" i="9"/>
  <c r="M93" i="9"/>
  <c r="M92" i="9"/>
  <c r="M91" i="9"/>
  <c r="M90" i="9"/>
  <c r="M89" i="9"/>
  <c r="M88" i="9"/>
  <c r="M87" i="9"/>
  <c r="M86" i="9"/>
  <c r="M85" i="9"/>
  <c r="M84" i="9"/>
  <c r="M83" i="9"/>
  <c r="M82" i="9"/>
  <c r="M81" i="9"/>
  <c r="M80" i="9"/>
  <c r="M79" i="9"/>
  <c r="M78" i="9"/>
  <c r="M77" i="9"/>
  <c r="M76" i="9"/>
  <c r="M75" i="9"/>
  <c r="M74" i="9"/>
  <c r="M73" i="9"/>
  <c r="M72" i="9"/>
  <c r="M71" i="9"/>
  <c r="M70" i="9"/>
  <c r="M69" i="9"/>
  <c r="M68" i="9"/>
  <c r="M67" i="9"/>
  <c r="M66" i="9"/>
  <c r="M65" i="9"/>
  <c r="M64" i="9"/>
  <c r="M63" i="9"/>
  <c r="M62" i="9"/>
  <c r="M61" i="9"/>
  <c r="M60" i="9"/>
  <c r="M59" i="9"/>
  <c r="M58" i="9"/>
  <c r="M57" i="9"/>
  <c r="M56" i="9"/>
  <c r="M55" i="9"/>
  <c r="M54" i="9"/>
  <c r="M53" i="9"/>
  <c r="M52" i="9"/>
  <c r="M51" i="9"/>
  <c r="M50" i="9"/>
  <c r="M49" i="9"/>
  <c r="M48" i="9"/>
  <c r="M47" i="9"/>
  <c r="M46" i="9"/>
  <c r="M45" i="9"/>
  <c r="M44" i="9"/>
  <c r="M43" i="9"/>
  <c r="M42" i="9"/>
  <c r="M41" i="9"/>
  <c r="M40" i="9"/>
  <c r="M39" i="9"/>
  <c r="M38" i="9"/>
  <c r="M37" i="9"/>
  <c r="M36" i="9"/>
  <c r="M35" i="9"/>
  <c r="M34" i="9"/>
  <c r="M33" i="9"/>
  <c r="M32" i="9"/>
  <c r="M31" i="9"/>
  <c r="M30" i="9"/>
  <c r="M29" i="9"/>
  <c r="M28" i="9"/>
  <c r="M27" i="9"/>
  <c r="M25" i="9"/>
  <c r="M24" i="9"/>
  <c r="M23" i="9"/>
  <c r="M22" i="9"/>
  <c r="M21" i="9"/>
  <c r="L110" i="9"/>
  <c r="X110" i="9" s="1"/>
  <c r="L109" i="9"/>
  <c r="X109" i="9" s="1"/>
  <c r="L108" i="9"/>
  <c r="L107" i="9"/>
  <c r="X107" i="9" s="1"/>
  <c r="L106" i="9"/>
  <c r="X106" i="9" s="1"/>
  <c r="L105" i="9"/>
  <c r="L104" i="9"/>
  <c r="X104" i="9" s="1"/>
  <c r="L103" i="9"/>
  <c r="X103" i="9" s="1"/>
  <c r="L102" i="9"/>
  <c r="X102" i="9" s="1"/>
  <c r="L101" i="9"/>
  <c r="L100" i="9"/>
  <c r="X100" i="9" s="1"/>
  <c r="L99" i="9"/>
  <c r="X99" i="9" s="1"/>
  <c r="L98" i="9"/>
  <c r="X98" i="9" s="1"/>
  <c r="L97" i="9"/>
  <c r="L96" i="9"/>
  <c r="X96" i="9" s="1"/>
  <c r="L95" i="9"/>
  <c r="X95" i="9" s="1"/>
  <c r="L94" i="9"/>
  <c r="X94" i="9" s="1"/>
  <c r="L93" i="9"/>
  <c r="X93" i="9" s="1"/>
  <c r="L92" i="9"/>
  <c r="X92" i="9" s="1"/>
  <c r="L91" i="9"/>
  <c r="X91" i="9" s="1"/>
  <c r="L90" i="9"/>
  <c r="X90" i="9" s="1"/>
  <c r="L89" i="9"/>
  <c r="L88" i="9"/>
  <c r="X88" i="9" s="1"/>
  <c r="L87" i="9"/>
  <c r="X87" i="9" s="1"/>
  <c r="L86" i="9"/>
  <c r="X86" i="9" s="1"/>
  <c r="L85" i="9"/>
  <c r="L84" i="9"/>
  <c r="X84" i="9" s="1"/>
  <c r="L83" i="9"/>
  <c r="X83" i="9" s="1"/>
  <c r="L82" i="9"/>
  <c r="X82" i="9" s="1"/>
  <c r="L81" i="9"/>
  <c r="L80" i="9"/>
  <c r="X80" i="9" s="1"/>
  <c r="L79" i="9"/>
  <c r="X79" i="9" s="1"/>
  <c r="L78" i="9"/>
  <c r="X78" i="9" s="1"/>
  <c r="L77" i="9"/>
  <c r="L76" i="9"/>
  <c r="X76" i="9" s="1"/>
  <c r="L75" i="9"/>
  <c r="X75" i="9" s="1"/>
  <c r="L74" i="9"/>
  <c r="X74" i="9" s="1"/>
  <c r="L73" i="9"/>
  <c r="X73" i="9" s="1"/>
  <c r="L72" i="9"/>
  <c r="X72" i="9" s="1"/>
  <c r="L71" i="9"/>
  <c r="X71" i="9" s="1"/>
  <c r="L70" i="9"/>
  <c r="X70" i="9" s="1"/>
  <c r="L69" i="9"/>
  <c r="L68" i="9"/>
  <c r="X68" i="9" s="1"/>
  <c r="L67" i="9"/>
  <c r="X67" i="9" s="1"/>
  <c r="L66" i="9"/>
  <c r="X66" i="9" s="1"/>
  <c r="L65" i="9"/>
  <c r="X65" i="9" s="1"/>
  <c r="L64" i="9"/>
  <c r="X64" i="9" s="1"/>
  <c r="L63" i="9"/>
  <c r="X63" i="9" s="1"/>
  <c r="L62" i="9"/>
  <c r="X62" i="9" s="1"/>
  <c r="L61" i="9"/>
  <c r="X61" i="9" s="1"/>
  <c r="L60" i="9"/>
  <c r="X60" i="9" s="1"/>
  <c r="L59" i="9"/>
  <c r="X59" i="9" s="1"/>
  <c r="L58" i="9"/>
  <c r="X58" i="9" s="1"/>
  <c r="L57" i="9"/>
  <c r="L56" i="9"/>
  <c r="X56" i="9" s="1"/>
  <c r="L55" i="9"/>
  <c r="X55" i="9" s="1"/>
  <c r="L54" i="9"/>
  <c r="X54" i="9" s="1"/>
  <c r="L53" i="9"/>
  <c r="X53" i="9" s="1"/>
  <c r="L52" i="9"/>
  <c r="X52" i="9" s="1"/>
  <c r="L51" i="9"/>
  <c r="X51" i="9" s="1"/>
  <c r="L50" i="9"/>
  <c r="X50" i="9" s="1"/>
  <c r="L49" i="9"/>
  <c r="L48" i="9"/>
  <c r="X48" i="9" s="1"/>
  <c r="L47" i="9"/>
  <c r="X47" i="9" s="1"/>
  <c r="L46" i="9"/>
  <c r="X46" i="9" s="1"/>
  <c r="L45" i="9"/>
  <c r="L44" i="9"/>
  <c r="X44" i="9" s="1"/>
  <c r="L43" i="9"/>
  <c r="X43" i="9" s="1"/>
  <c r="L42" i="9"/>
  <c r="X42" i="9" s="1"/>
  <c r="L41" i="9"/>
  <c r="L40" i="9"/>
  <c r="X40" i="9" s="1"/>
  <c r="L39" i="9"/>
  <c r="X39" i="9" s="1"/>
  <c r="L38" i="9"/>
  <c r="X38" i="9" s="1"/>
  <c r="L37" i="9"/>
  <c r="L36" i="9"/>
  <c r="X36" i="9" s="1"/>
  <c r="L35" i="9"/>
  <c r="X35" i="9" s="1"/>
  <c r="L34" i="9"/>
  <c r="X34" i="9" s="1"/>
  <c r="L33" i="9"/>
  <c r="L32" i="9"/>
  <c r="X32" i="9" s="1"/>
  <c r="L31" i="9"/>
  <c r="X31" i="9" s="1"/>
  <c r="L30" i="9"/>
  <c r="X30" i="9" s="1"/>
  <c r="L29" i="9"/>
  <c r="L28" i="9"/>
  <c r="X28" i="9" s="1"/>
  <c r="L27" i="9"/>
  <c r="X27" i="9" s="1"/>
  <c r="L26" i="9"/>
  <c r="X26" i="9" s="1"/>
  <c r="L25" i="9"/>
  <c r="X25" i="9" s="1"/>
  <c r="L24" i="9"/>
  <c r="L23" i="9"/>
  <c r="X23" i="9" s="1"/>
  <c r="L22" i="9"/>
  <c r="X22" i="9" s="1"/>
  <c r="L21" i="9"/>
  <c r="X81" i="9" l="1"/>
  <c r="O81" i="9" s="1"/>
  <c r="X108" i="9"/>
  <c r="O108" i="9" s="1"/>
  <c r="X21" i="9"/>
  <c r="O21" i="9" s="1"/>
  <c r="X37" i="9"/>
  <c r="O37" i="9" s="1"/>
  <c r="X49" i="9"/>
  <c r="O49" i="9" s="1"/>
  <c r="X57" i="9"/>
  <c r="O57" i="9" s="1"/>
  <c r="X97" i="9"/>
  <c r="O97" i="9" s="1"/>
  <c r="X105" i="9"/>
  <c r="O105" i="9" s="1"/>
  <c r="X33" i="9"/>
  <c r="O33" i="9" s="1"/>
  <c r="X77" i="9"/>
  <c r="O77" i="9" s="1"/>
  <c r="X85" i="9"/>
  <c r="O85" i="9" s="1"/>
  <c r="X29" i="9"/>
  <c r="O29" i="9" s="1"/>
  <c r="X45" i="9"/>
  <c r="O45" i="9" s="1"/>
  <c r="X24" i="9"/>
  <c r="O24" i="9" s="1"/>
  <c r="X41" i="9"/>
  <c r="O41" i="9" s="1"/>
  <c r="X69" i="9"/>
  <c r="O69" i="9" s="1"/>
  <c r="X89" i="9"/>
  <c r="O89" i="9" s="1"/>
  <c r="X101" i="9"/>
  <c r="O101" i="9" s="1"/>
  <c r="O39" i="9"/>
  <c r="O104" i="9"/>
  <c r="O59" i="9"/>
  <c r="O79" i="9"/>
  <c r="O87" i="9"/>
  <c r="O99" i="9"/>
  <c r="O55" i="9"/>
  <c r="O67" i="9"/>
  <c r="O75" i="9"/>
  <c r="O91" i="9"/>
  <c r="O103" i="9"/>
  <c r="O43" i="9"/>
  <c r="O51" i="9"/>
  <c r="O63" i="9"/>
  <c r="O83" i="9"/>
  <c r="O95" i="9"/>
  <c r="O107" i="9"/>
  <c r="O44" i="9"/>
  <c r="O54" i="9"/>
  <c r="O66" i="9"/>
  <c r="O84" i="9"/>
  <c r="O90" i="9"/>
  <c r="O96" i="9"/>
  <c r="O102" i="9"/>
  <c r="O47" i="9"/>
  <c r="O52" i="9"/>
  <c r="O62" i="9"/>
  <c r="O64" i="9"/>
  <c r="O72" i="9"/>
  <c r="O82" i="9"/>
  <c r="O94" i="9"/>
  <c r="O106" i="9"/>
  <c r="O109" i="9"/>
  <c r="O40" i="9"/>
  <c r="O48" i="9"/>
  <c r="O60" i="9"/>
  <c r="O70" i="9"/>
  <c r="O80" i="9"/>
  <c r="O88" i="9"/>
  <c r="O100" i="9"/>
  <c r="O110" i="9"/>
  <c r="O61" i="9"/>
  <c r="O71" i="9"/>
  <c r="O74" i="9"/>
  <c r="O93" i="9"/>
  <c r="O42" i="9"/>
  <c r="O50" i="9"/>
  <c r="O46" i="9"/>
  <c r="O53" i="9"/>
  <c r="O56" i="9"/>
  <c r="O58" i="9"/>
  <c r="O65" i="9"/>
  <c r="O68" i="9"/>
  <c r="O73" i="9"/>
  <c r="O76" i="9"/>
  <c r="O78" i="9"/>
  <c r="O86" i="9"/>
  <c r="O92" i="9"/>
  <c r="O98" i="9"/>
  <c r="O27" i="9"/>
  <c r="O23" i="9"/>
  <c r="O34" i="9"/>
  <c r="O22" i="9"/>
  <c r="O30" i="9"/>
  <c r="O25" i="9"/>
  <c r="O28" i="9"/>
  <c r="O35" i="9"/>
  <c r="O38" i="9"/>
  <c r="O32" i="9"/>
  <c r="O26" i="9"/>
  <c r="O31" i="9"/>
  <c r="O36" i="9"/>
  <c r="M20" i="9"/>
  <c r="M19" i="9"/>
  <c r="M18" i="9"/>
  <c r="M17" i="9"/>
  <c r="M16" i="9"/>
  <c r="M15" i="9"/>
  <c r="M14" i="9"/>
  <c r="M13" i="9"/>
  <c r="M12" i="9"/>
  <c r="L12" i="9" l="1"/>
  <c r="X12" i="9" s="1"/>
  <c r="L13" i="9"/>
  <c r="X13" i="9" s="1"/>
  <c r="L14" i="9"/>
  <c r="X14" i="9" s="1"/>
  <c r="L15" i="9"/>
  <c r="X15" i="9" s="1"/>
  <c r="L16" i="9"/>
  <c r="X16" i="9" s="1"/>
  <c r="L17" i="9"/>
  <c r="X17" i="9" s="1"/>
  <c r="L18" i="9"/>
  <c r="X18" i="9" s="1"/>
  <c r="L19" i="9"/>
  <c r="L20" i="9"/>
  <c r="X20" i="9" s="1"/>
  <c r="L11" i="9"/>
  <c r="X11" i="9" s="1"/>
  <c r="X19" i="9" l="1"/>
  <c r="O19" i="9" s="1"/>
  <c r="O11" i="9"/>
  <c r="P11" i="9" s="1"/>
  <c r="R11" i="9" s="1"/>
  <c r="O15" i="9"/>
  <c r="O18" i="9"/>
  <c r="O14" i="9"/>
  <c r="O17" i="9"/>
  <c r="O13" i="9"/>
  <c r="O20" i="9"/>
  <c r="O16" i="9"/>
  <c r="O12" i="9"/>
  <c r="I92" i="14"/>
  <c r="H92" i="14"/>
  <c r="F92" i="14"/>
  <c r="E92" i="14"/>
  <c r="I91" i="14"/>
  <c r="H91" i="14"/>
  <c r="F91" i="14"/>
  <c r="E91" i="14"/>
  <c r="I90" i="14"/>
  <c r="H90" i="14"/>
  <c r="F90" i="14"/>
  <c r="E90" i="14"/>
  <c r="I84" i="14"/>
  <c r="F84" i="14"/>
  <c r="I83" i="14"/>
  <c r="F83" i="14"/>
  <c r="I79" i="14"/>
  <c r="F79" i="14"/>
  <c r="I78" i="14"/>
  <c r="F78" i="14"/>
  <c r="I77" i="14"/>
  <c r="F77" i="14"/>
  <c r="H61" i="14"/>
  <c r="E61" i="14"/>
  <c r="H60" i="14"/>
  <c r="E60" i="14"/>
  <c r="H57" i="14"/>
  <c r="E57" i="14"/>
  <c r="H56" i="14"/>
  <c r="E56" i="14"/>
  <c r="I43" i="14"/>
  <c r="F43" i="14"/>
  <c r="I42" i="14"/>
  <c r="F42" i="14"/>
  <c r="H39" i="14"/>
  <c r="E39" i="14"/>
  <c r="H38" i="14"/>
  <c r="E38" i="14"/>
  <c r="H37" i="14"/>
  <c r="E37" i="14"/>
  <c r="H36" i="14"/>
  <c r="E36" i="14"/>
  <c r="H35" i="14"/>
  <c r="E35" i="14"/>
  <c r="H34" i="14"/>
  <c r="E34" i="14"/>
  <c r="H33" i="14"/>
  <c r="E33" i="14"/>
  <c r="H32" i="14"/>
  <c r="E32" i="14"/>
  <c r="H31" i="14"/>
  <c r="E31" i="14"/>
  <c r="H30" i="14"/>
  <c r="E30" i="14"/>
  <c r="H29" i="14"/>
  <c r="E29" i="14"/>
  <c r="H28" i="14"/>
  <c r="E28" i="14"/>
  <c r="H27" i="14"/>
  <c r="E27" i="14"/>
  <c r="H26" i="14"/>
  <c r="E26" i="14"/>
  <c r="H25" i="14"/>
  <c r="E25" i="14"/>
  <c r="H24" i="14"/>
  <c r="E24" i="14"/>
  <c r="H23" i="14"/>
  <c r="E23" i="14"/>
  <c r="H22" i="14"/>
  <c r="E22" i="14"/>
  <c r="H21" i="14"/>
  <c r="E21" i="14"/>
  <c r="H20" i="14"/>
  <c r="E20" i="14"/>
  <c r="P4" i="9" l="1"/>
</calcChain>
</file>

<file path=xl/sharedStrings.xml><?xml version="1.0" encoding="utf-8"?>
<sst xmlns="http://schemas.openxmlformats.org/spreadsheetml/2006/main" count="1397" uniqueCount="557">
  <si>
    <t>ProcedureCode</t>
  </si>
  <si>
    <t>W5690</t>
  </si>
  <si>
    <t>W5692</t>
  </si>
  <si>
    <t>W5694</t>
  </si>
  <si>
    <t>W5700</t>
  </si>
  <si>
    <t>W5702</t>
  </si>
  <si>
    <t>W5704</t>
  </si>
  <si>
    <t>W5710</t>
  </si>
  <si>
    <t>W5712</t>
  </si>
  <si>
    <t>W5714</t>
  </si>
  <si>
    <t>W5730</t>
  </si>
  <si>
    <t>W5732</t>
  </si>
  <si>
    <t>W5734</t>
  </si>
  <si>
    <t>W5689</t>
  </si>
  <si>
    <t>W5688</t>
  </si>
  <si>
    <t>W5687</t>
  </si>
  <si>
    <t>W5882</t>
  </si>
  <si>
    <t>W5883</t>
  </si>
  <si>
    <t>W5880</t>
  </si>
  <si>
    <t>W5881</t>
  </si>
  <si>
    <t>W5884</t>
  </si>
  <si>
    <t>W5885</t>
  </si>
  <si>
    <t>W5670</t>
  </si>
  <si>
    <t>W5672</t>
  </si>
  <si>
    <t>W5674</t>
  </si>
  <si>
    <t>W5676</t>
  </si>
  <si>
    <t>W5654</t>
  </si>
  <si>
    <t>W5656</t>
  </si>
  <si>
    <t>W5640</t>
  </si>
  <si>
    <t>W5645</t>
  </si>
  <si>
    <t>W5647</t>
  </si>
  <si>
    <t>W5649</t>
  </si>
  <si>
    <t>W5664</t>
  </si>
  <si>
    <t>W5658</t>
  </si>
  <si>
    <t>W5660</t>
  </si>
  <si>
    <t>W5668</t>
  </si>
  <si>
    <t>W5740</t>
  </si>
  <si>
    <t>W5742</t>
  </si>
  <si>
    <t>W5744</t>
  </si>
  <si>
    <t>W5750</t>
  </si>
  <si>
    <t>W5752</t>
  </si>
  <si>
    <t>W5754</t>
  </si>
  <si>
    <t>W5760</t>
  </si>
  <si>
    <t>W5762</t>
  </si>
  <si>
    <t>W5764</t>
  </si>
  <si>
    <t>W5770</t>
  </si>
  <si>
    <t>W5772</t>
  </si>
  <si>
    <t>W5774</t>
  </si>
  <si>
    <t>W5630</t>
  </si>
  <si>
    <t>W5632</t>
  </si>
  <si>
    <t>W5634</t>
  </si>
  <si>
    <t>W5804</t>
  </si>
  <si>
    <t>W5816</t>
  </si>
  <si>
    <t>W5802</t>
  </si>
  <si>
    <t>W5808</t>
  </si>
  <si>
    <t>W5780</t>
  </si>
  <si>
    <t>W5782</t>
  </si>
  <si>
    <t>W5784</t>
  </si>
  <si>
    <t>W5810</t>
  </si>
  <si>
    <t>W5812</t>
  </si>
  <si>
    <t>W5814</t>
  </si>
  <si>
    <t>W5820</t>
  </si>
  <si>
    <t>W5877</t>
  </si>
  <si>
    <t>W5850</t>
  </si>
  <si>
    <t>W5852</t>
  </si>
  <si>
    <t>W5854</t>
  </si>
  <si>
    <t>W5840</t>
  </si>
  <si>
    <t>W5841</t>
  </si>
  <si>
    <t>W5842</t>
  </si>
  <si>
    <t>W5830</t>
  </si>
  <si>
    <t>W5832</t>
  </si>
  <si>
    <t>W5834</t>
  </si>
  <si>
    <t>W5611</t>
  </si>
  <si>
    <t>W5892</t>
  </si>
  <si>
    <t>W5893</t>
  </si>
  <si>
    <t>W5860</t>
  </si>
  <si>
    <t>W5862</t>
  </si>
  <si>
    <t>W5864</t>
  </si>
  <si>
    <t>W5856</t>
  </si>
  <si>
    <t>W5871</t>
  </si>
  <si>
    <t>W5873</t>
  </si>
  <si>
    <t>W5875</t>
  </si>
  <si>
    <t>Assistive Technology and ServicesCP</t>
  </si>
  <si>
    <t>Assistive Technology and ServicesCS</t>
  </si>
  <si>
    <t>Assistive Technology and ServicesFS</t>
  </si>
  <si>
    <t>BSS - Behavioral AssessmentCP</t>
  </si>
  <si>
    <t>BSS - Behavioral AssessmentCS</t>
  </si>
  <si>
    <t>BSS - Behavioral AssessmentFS</t>
  </si>
  <si>
    <t>BSS - Behavioral ConsultationCP</t>
  </si>
  <si>
    <t>BSS - Behavioral ConsultationCS</t>
  </si>
  <si>
    <t>BSS - Behavioral ConsultationFS</t>
  </si>
  <si>
    <t>BSS - Behavioral PlanCP</t>
  </si>
  <si>
    <t>BSS - Behavioral PlanCS</t>
  </si>
  <si>
    <t>BSS - Behavioral PlanFS</t>
  </si>
  <si>
    <t>BSS - Brief Support ImplementationCP</t>
  </si>
  <si>
    <t>BSS - Brief Support ImplementationCS</t>
  </si>
  <si>
    <t>BSS - Brief Support ImplementationFS</t>
  </si>
  <si>
    <t>Camp - Non-Respite (State Only Funded)CP</t>
  </si>
  <si>
    <t>Dedicated Hours Community Living - Enhanced Supports (1:1)CP</t>
  </si>
  <si>
    <t>Dedicated Hours Community Living - Enhanced Supports (2:1)CP</t>
  </si>
  <si>
    <t>Dedicated Hours for Community Living - Group Home (1:1)CP</t>
  </si>
  <si>
    <t>Dedicated Hours for Community Living - Group Home (2:1)CP</t>
  </si>
  <si>
    <t>Dedicated Hours for Supported Living (1:1)CP</t>
  </si>
  <si>
    <t>Dedicated Hours for Supported Living (2:1)CP</t>
  </si>
  <si>
    <t>Employment Services - Discovery Milestone 1CP</t>
  </si>
  <si>
    <t>Employment Services - Discovery Milestone 1CS</t>
  </si>
  <si>
    <t>Employment Services - Discovery Milestone 2CP</t>
  </si>
  <si>
    <t>Employment Services - Discovery Milestone 2CS</t>
  </si>
  <si>
    <t>Employment Services - Discovery Milestone 3CP</t>
  </si>
  <si>
    <t>Employment Services - Discovery Milestone 3CS</t>
  </si>
  <si>
    <t>Employment Services - Job DevelopmentCP</t>
  </si>
  <si>
    <t>Employment Services - Job DevelopmentCS</t>
  </si>
  <si>
    <t>Environmental AssessmentCP</t>
  </si>
  <si>
    <t>Environmental AssessmentCS</t>
  </si>
  <si>
    <t>Environmental AssessmentFS</t>
  </si>
  <si>
    <t>Environmental ModificationCP</t>
  </si>
  <si>
    <t>Environmental ModificationCS</t>
  </si>
  <si>
    <t>Environmental ModificationFS</t>
  </si>
  <si>
    <t>Family and Peer Mentoring SupportsCP</t>
  </si>
  <si>
    <t>Family and Peer Mentoring SupportsCS</t>
  </si>
  <si>
    <t>Family and Peer Mentoring SupportsFS</t>
  </si>
  <si>
    <t>Family Caregiver Training and EmpowermentCP</t>
  </si>
  <si>
    <t>Family Caregiver Training and EmpowermentCS</t>
  </si>
  <si>
    <t>Family Caregiver Training and EmpowermentFS</t>
  </si>
  <si>
    <t>Housing Support ServicesCP</t>
  </si>
  <si>
    <t>Housing Support ServicesCS</t>
  </si>
  <si>
    <t>Housing Support ServicesFS</t>
  </si>
  <si>
    <t>Nursing - Skilled Nursing Services (State Only Funded)CP</t>
  </si>
  <si>
    <t>Other (State Only Funded)CP</t>
  </si>
  <si>
    <t>Participant Ed, Training, and AdvocacyCP</t>
  </si>
  <si>
    <t>Participant Ed, Training, and AdvocacyCS</t>
  </si>
  <si>
    <t>Participant Ed, Training, and AdvocacyFS</t>
  </si>
  <si>
    <t>Personal SupportsCP</t>
  </si>
  <si>
    <t>Personal SupportsCS</t>
  </si>
  <si>
    <t>Personal SupportsFS</t>
  </si>
  <si>
    <t>Remote Support ServicesCP</t>
  </si>
  <si>
    <t>Rent - Individual Support (State Only Funded)CP</t>
  </si>
  <si>
    <t>Shared Living - Level 1CP</t>
  </si>
  <si>
    <t>Shared Living - Level 2CP</t>
  </si>
  <si>
    <t>Shared Living - Level 3CP</t>
  </si>
  <si>
    <t>Support BrokerCP</t>
  </si>
  <si>
    <t>Support BrokerCS</t>
  </si>
  <si>
    <t>Support BrokerFS</t>
  </si>
  <si>
    <t>Transition ServicesCP</t>
  </si>
  <si>
    <t>TransportationCP</t>
  </si>
  <si>
    <t>TransportationCS</t>
  </si>
  <si>
    <t>TransportationFS</t>
  </si>
  <si>
    <t>Vehicle ModificationCP</t>
  </si>
  <si>
    <t>Vehicle ModificationCS</t>
  </si>
  <si>
    <t>Vehicle ModificationFS</t>
  </si>
  <si>
    <t>Service Name w/ Waiver Program</t>
  </si>
  <si>
    <t>W5707</t>
  </si>
  <si>
    <t>W5738</t>
  </si>
  <si>
    <t>W5736</t>
  </si>
  <si>
    <t>Unit</t>
  </si>
  <si>
    <t>UPL</t>
  </si>
  <si>
    <t>Milestone</t>
  </si>
  <si>
    <t>Quarter Hour</t>
  </si>
  <si>
    <t>Hour</t>
  </si>
  <si>
    <t>Day</t>
  </si>
  <si>
    <t>Month</t>
  </si>
  <si>
    <t>*These are draft rates subject to change.</t>
  </si>
  <si>
    <t>Nursing - Nurse Case Management and DelegationFS</t>
  </si>
  <si>
    <t>W5799</t>
  </si>
  <si>
    <t>Live In Caregiver SupportsCP</t>
  </si>
  <si>
    <t>LTSS RATE CHART*</t>
  </si>
  <si>
    <t>Version 12/1/19</t>
  </si>
  <si>
    <t>COVID 19 Retainer and Quarantine Rates</t>
  </si>
  <si>
    <t>Standard/Quarantine/Retainer</t>
  </si>
  <si>
    <t>Units</t>
  </si>
  <si>
    <t>Rate</t>
  </si>
  <si>
    <t>Total</t>
  </si>
  <si>
    <t>Waiver</t>
  </si>
  <si>
    <t>Procedure Code</t>
  </si>
  <si>
    <t>Frederick County</t>
  </si>
  <si>
    <t>Montgomery County</t>
  </si>
  <si>
    <t>Charles County</t>
  </si>
  <si>
    <t>Calvert County</t>
  </si>
  <si>
    <t>Premium</t>
  </si>
  <si>
    <t>Allegany County</t>
  </si>
  <si>
    <t>Anne Arundel County</t>
  </si>
  <si>
    <t>Baltimore County</t>
  </si>
  <si>
    <t>Baltimore City</t>
  </si>
  <si>
    <t>Caroline County</t>
  </si>
  <si>
    <t>Carroll County</t>
  </si>
  <si>
    <t>Cecil County</t>
  </si>
  <si>
    <t>Dorchester County</t>
  </si>
  <si>
    <t>Garrett County</t>
  </si>
  <si>
    <t>Harford County</t>
  </si>
  <si>
    <t>Howard County</t>
  </si>
  <si>
    <t>Kent County</t>
  </si>
  <si>
    <t>Queen Anne's County</t>
  </si>
  <si>
    <t>Somerset County</t>
  </si>
  <si>
    <t>St. Mary's County</t>
  </si>
  <si>
    <t>Talbot County</t>
  </si>
  <si>
    <t>Washington County</t>
  </si>
  <si>
    <t>Wicomico County</t>
  </si>
  <si>
    <t>Worcester County</t>
  </si>
  <si>
    <t>County</t>
  </si>
  <si>
    <t>County Type</t>
  </si>
  <si>
    <t>Ref</t>
  </si>
  <si>
    <t>Waiver Type</t>
  </si>
  <si>
    <t>Services</t>
  </si>
  <si>
    <t>Employment Services - Discovery Milestone 1</t>
  </si>
  <si>
    <t>Employment Services - Discovery Milestone 2</t>
  </si>
  <si>
    <t>Employment Services - Discovery Milestone 3</t>
  </si>
  <si>
    <t>Personal Supports</t>
  </si>
  <si>
    <t>Nursing - Nurse Consultation (only Self-Directed)CP</t>
  </si>
  <si>
    <t>Nursing - Nurse Consultation (only Self-Directed)CS</t>
  </si>
  <si>
    <t>CP</t>
  </si>
  <si>
    <t>FS</t>
  </si>
  <si>
    <t>CS</t>
  </si>
  <si>
    <t>No Proc Code</t>
  </si>
  <si>
    <t>Standard</t>
  </si>
  <si>
    <t>Retainer</t>
  </si>
  <si>
    <t>Rate Type</t>
  </si>
  <si>
    <t>Non-Premium</t>
  </si>
  <si>
    <t>Standard Non-Premium Rate</t>
  </si>
  <si>
    <t>Retainer Non-Premium Rate</t>
  </si>
  <si>
    <t>Service + Waiver</t>
  </si>
  <si>
    <t>Standard Premium Rate</t>
  </si>
  <si>
    <t>Retainer Premium Rate</t>
  </si>
  <si>
    <t>Prince George’s County</t>
  </si>
  <si>
    <t xml:space="preserve"> </t>
  </si>
  <si>
    <t>PCA BY WAIVER TYPE</t>
  </si>
  <si>
    <t>SERVICE</t>
  </si>
  <si>
    <t>NA</t>
  </si>
  <si>
    <t>Career Exploration Facility Based</t>
  </si>
  <si>
    <t>Career Exploration Large Group</t>
  </si>
  <si>
    <t>Career Exploration Small Group</t>
  </si>
  <si>
    <t>Community Development Services 1:1 Staffing</t>
  </si>
  <si>
    <t>Community Development Services 2:1 Staffing</t>
  </si>
  <si>
    <t>Community Development Services - Group 2-4</t>
  </si>
  <si>
    <t>Community Development Services - Group 1-4</t>
  </si>
  <si>
    <t>Day Habilitation 1:1 Staffing</t>
  </si>
  <si>
    <t>Day Habilitation 2:1 Staffing</t>
  </si>
  <si>
    <t>Day Habilitation Large Group</t>
  </si>
  <si>
    <t>Day Habilitation Small Group</t>
  </si>
  <si>
    <t>Employment Services - Coworker Employment Support</t>
  </si>
  <si>
    <t>Employment Services - Customized Self Employment</t>
  </si>
  <si>
    <t>Employment Services Follow Along Supports</t>
  </si>
  <si>
    <t>Employment Services Ongoing Job Supports</t>
  </si>
  <si>
    <t>Nursing Health Case Management &amp; Delegation</t>
  </si>
  <si>
    <t>Personal Supports Enhanced</t>
  </si>
  <si>
    <t>Respite Care (Camp)</t>
  </si>
  <si>
    <t>Respite Care Day</t>
  </si>
  <si>
    <t>Respite Care Hour</t>
  </si>
  <si>
    <t>Note to User: Only Update the Shaded Cells</t>
  </si>
  <si>
    <t>P309</t>
  </si>
  <si>
    <t>P324</t>
  </si>
  <si>
    <t>P332</t>
  </si>
  <si>
    <t>P306</t>
  </si>
  <si>
    <t>P321</t>
  </si>
  <si>
    <t>P303</t>
  </si>
  <si>
    <t>P320</t>
  </si>
  <si>
    <t>P307</t>
  </si>
  <si>
    <t>P322</t>
  </si>
  <si>
    <t>P330</t>
  </si>
  <si>
    <t>P311</t>
  </si>
  <si>
    <t>P326</t>
  </si>
  <si>
    <t>P334</t>
  </si>
  <si>
    <t xml:space="preserve">Community Pathways </t>
  </si>
  <si>
    <t xml:space="preserve">Community Supports </t>
  </si>
  <si>
    <t xml:space="preserve">Family Supports </t>
  </si>
  <si>
    <t>Isolate Non-Premium Rate</t>
  </si>
  <si>
    <t>Isolate Premium Rate</t>
  </si>
  <si>
    <t>Isolate</t>
  </si>
  <si>
    <t>Community Development Services 1:1 StaffingCP</t>
  </si>
  <si>
    <t>Community Development Services 1:1 StaffingCS</t>
  </si>
  <si>
    <t>Community Development Services 2:1 StaffingCP</t>
  </si>
  <si>
    <t>Community Development Services 2:1 StaffingCS</t>
  </si>
  <si>
    <t>Career Exploration Facility BasedCP</t>
  </si>
  <si>
    <t>Career Exploration Facility BasedCS</t>
  </si>
  <si>
    <t>Career Exploration Large GroupCS</t>
  </si>
  <si>
    <t>Career Exploration Large GroupCP</t>
  </si>
  <si>
    <t>Career Exploration Small GroupCS</t>
  </si>
  <si>
    <t>Career Exploration Small GroupCP</t>
  </si>
  <si>
    <t>Community Development Services - Group 2-4CP</t>
  </si>
  <si>
    <t>Community Development Services - Group 2-4CS</t>
  </si>
  <si>
    <t>Day Habilitation 1:1 StaffingCP</t>
  </si>
  <si>
    <t>Day Habilitation 1:1 StaffingCS</t>
  </si>
  <si>
    <t>Day Habilitation 2:1 StaffingCP</t>
  </si>
  <si>
    <t>Day Habilitation 2:1 StaffingCS</t>
  </si>
  <si>
    <t>Day Habilitation Large GroupCP</t>
  </si>
  <si>
    <t>Day Habilitation Large GroupCS</t>
  </si>
  <si>
    <t>Day Habilitation Small GroupCP</t>
  </si>
  <si>
    <t>Day Habilitation Small GroupCS</t>
  </si>
  <si>
    <t>Employment Services - Customized Self EmploymentCP</t>
  </si>
  <si>
    <t>Employment Services - Customized Self EmploymentCS</t>
  </si>
  <si>
    <t>Employment Services Follow Along SupportsCP</t>
  </si>
  <si>
    <t>Employment Services Follow Along SupportsCS</t>
  </si>
  <si>
    <t>Employment Services Ongoing Job SupportsCP</t>
  </si>
  <si>
    <t>Employment Services Ongoing Job SupportsCS</t>
  </si>
  <si>
    <t>Nursing Health Case Management &amp; DelegationCP</t>
  </si>
  <si>
    <t>Nursing Health Case Management &amp; DelegationCS</t>
  </si>
  <si>
    <t>Nursing Health Case ManagementCP</t>
  </si>
  <si>
    <t>Nursing Health Case ManagementCS</t>
  </si>
  <si>
    <t>Respite Care (Camp)CP</t>
  </si>
  <si>
    <t>Respite Care (Camp)CS</t>
  </si>
  <si>
    <t>Respite Care (Camp)FS</t>
  </si>
  <si>
    <t>Respite Care DayCP</t>
  </si>
  <si>
    <t>Respite Care DayCS</t>
  </si>
  <si>
    <t>Respite Care DayFS</t>
  </si>
  <si>
    <t>Respite Care HourCP</t>
  </si>
  <si>
    <t>Respite Care HourCS</t>
  </si>
  <si>
    <t>Respite Care HourFS</t>
  </si>
  <si>
    <t>Employment Services - Coworker Employment SupportCP</t>
  </si>
  <si>
    <t>Employment Services - Coworker Employment SupportCS</t>
  </si>
  <si>
    <t>Nursing Health Case Management</t>
  </si>
  <si>
    <t>CODE</t>
  </si>
  <si>
    <t>CONCAT lookup</t>
  </si>
  <si>
    <t xml:space="preserve">Career Exploration Facility BasedCommunity Pathways </t>
  </si>
  <si>
    <t xml:space="preserve">Career Exploration Large GroupCommunity Pathways </t>
  </si>
  <si>
    <t xml:space="preserve">Career Exploration Small GroupCommunity Pathways </t>
  </si>
  <si>
    <t xml:space="preserve">Community Development Services 1:1 StaffingCommunity Pathways </t>
  </si>
  <si>
    <t xml:space="preserve">Community Development Services 2:1 StaffingCommunity Pathways </t>
  </si>
  <si>
    <t xml:space="preserve">Community Development Services - Group 2-4Community Pathways </t>
  </si>
  <si>
    <t xml:space="preserve">Community Development Services - Group 1-4Community Pathways </t>
  </si>
  <si>
    <t xml:space="preserve">Day Habilitation 1:1 StaffingCommunity Pathways </t>
  </si>
  <si>
    <t xml:space="preserve">Day Habilitation 2:1 StaffingCommunity Pathways </t>
  </si>
  <si>
    <t xml:space="preserve">Day Habilitation Large GroupCommunity Pathways </t>
  </si>
  <si>
    <t xml:space="preserve">Day Habilitation Small GroupCommunity Pathways </t>
  </si>
  <si>
    <t xml:space="preserve">Employment Services - Coworker Employment SupportCommunity Pathways </t>
  </si>
  <si>
    <t xml:space="preserve">Employment Services - Customized Self EmploymentCommunity Pathways </t>
  </si>
  <si>
    <t xml:space="preserve">Employment Services - Discovery Milestone 1Community Pathways </t>
  </si>
  <si>
    <t xml:space="preserve">Employment Services - Discovery Milestone 2Community Pathways </t>
  </si>
  <si>
    <t xml:space="preserve">Employment Services - Discovery Milestone 3Community Pathways </t>
  </si>
  <si>
    <t xml:space="preserve">Employment Services Follow Along SupportsCommunity Pathways </t>
  </si>
  <si>
    <t xml:space="preserve">Employment Services Ongoing Job SupportsCommunity Pathways </t>
  </si>
  <si>
    <t xml:space="preserve">Nursing Health Case Management &amp; DelegationCommunity Pathways </t>
  </si>
  <si>
    <t xml:space="preserve">Nursing Health Case ManagementCommunity Pathways </t>
  </si>
  <si>
    <t xml:space="preserve">Personal SupportsCommunity Pathways </t>
  </si>
  <si>
    <t xml:space="preserve">Personal Supports EnhancedCommunity Pathways </t>
  </si>
  <si>
    <t xml:space="preserve">Respite Care (Camp)Community Pathways </t>
  </si>
  <si>
    <t xml:space="preserve">Respite Care DayCommunity Pathways </t>
  </si>
  <si>
    <t xml:space="preserve">Respite Care HourCommunity Pathways </t>
  </si>
  <si>
    <t xml:space="preserve">Career Exploration Facility BasedCommunity Supports </t>
  </si>
  <si>
    <t xml:space="preserve">Career Exploration Large GroupCommunity Supports </t>
  </si>
  <si>
    <t xml:space="preserve">Career Exploration Small GroupCommunity Supports </t>
  </si>
  <si>
    <t xml:space="preserve">Community Development Services 1:1 StaffingCommunity Supports </t>
  </si>
  <si>
    <t xml:space="preserve">Community Development Services 2:1 StaffingCommunity Supports </t>
  </si>
  <si>
    <t xml:space="preserve">Community Development Services - Group 2-4Community Supports </t>
  </si>
  <si>
    <t xml:space="preserve">Community Development Services - Group 1-4Community Supports </t>
  </si>
  <si>
    <t xml:space="preserve">Day Habilitation 1:1 StaffingCommunity Supports </t>
  </si>
  <si>
    <t xml:space="preserve">Day Habilitation 2:1 StaffingCommunity Supports </t>
  </si>
  <si>
    <t xml:space="preserve">Day Habilitation Large GroupCommunity Supports </t>
  </si>
  <si>
    <t xml:space="preserve">Day Habilitation Small GroupCommunity Supports </t>
  </si>
  <si>
    <t xml:space="preserve">Employment Services - Coworker Employment SupportCommunity Supports </t>
  </si>
  <si>
    <t xml:space="preserve">Employment Services - Customized Self EmploymentCommunity Supports </t>
  </si>
  <si>
    <t xml:space="preserve">Employment Services - Discovery Milestone 1Community Supports </t>
  </si>
  <si>
    <t xml:space="preserve">Employment Services - Discovery Milestone 2Community Supports </t>
  </si>
  <si>
    <t xml:space="preserve">Employment Services - Discovery Milestone 3Community Supports </t>
  </si>
  <si>
    <t xml:space="preserve">Employment Services Follow Along SupportsCommunity Supports </t>
  </si>
  <si>
    <t xml:space="preserve">Employment Services Ongoing Job SupportsCommunity Supports </t>
  </si>
  <si>
    <t xml:space="preserve">Nursing Health Case Management &amp; DelegationCommunity Supports </t>
  </si>
  <si>
    <t xml:space="preserve">Nursing Health Case ManagementCommunity Supports </t>
  </si>
  <si>
    <t xml:space="preserve">Personal SupportsCommunity Supports </t>
  </si>
  <si>
    <t xml:space="preserve">Personal Supports EnhancedCommunity Supports </t>
  </si>
  <si>
    <t xml:space="preserve">Respite Care (Camp)Community Supports </t>
  </si>
  <si>
    <t xml:space="preserve">Respite Care DayCommunity Supports </t>
  </si>
  <si>
    <t xml:space="preserve">Respite Care HourCommunity Supports </t>
  </si>
  <si>
    <t xml:space="preserve">Career Exploration Facility BasedFamily Supports </t>
  </si>
  <si>
    <t xml:space="preserve">Career Exploration Large GroupFamily Supports </t>
  </si>
  <si>
    <t xml:space="preserve">Career Exploration Small GroupFamily Supports </t>
  </si>
  <si>
    <t xml:space="preserve">Community Development Services 1:1 StaffingFamily Supports </t>
  </si>
  <si>
    <t xml:space="preserve">Community Development Services 2:1 StaffingFamily Supports </t>
  </si>
  <si>
    <t xml:space="preserve">Community Development Services - Group 2-4Family Supports </t>
  </si>
  <si>
    <t xml:space="preserve">Community Development Services - Group 1-4Family Supports </t>
  </si>
  <si>
    <t xml:space="preserve">Day Habilitation 1:1 StaffingFamily Supports </t>
  </si>
  <si>
    <t xml:space="preserve">Day Habilitation 2:1 StaffingFamily Supports </t>
  </si>
  <si>
    <t xml:space="preserve">Day Habilitation Large GroupFamily Supports </t>
  </si>
  <si>
    <t xml:space="preserve">Day Habilitation Small GroupFamily Supports </t>
  </si>
  <si>
    <t xml:space="preserve">Employment Services - Coworker Employment SupportFamily Supports </t>
  </si>
  <si>
    <t xml:space="preserve">Employment Services - Customized Self EmploymentFamily Supports </t>
  </si>
  <si>
    <t xml:space="preserve">Employment Services - Discovery Milestone 1Family Supports </t>
  </si>
  <si>
    <t xml:space="preserve">Employment Services - Discovery Milestone 2Family Supports </t>
  </si>
  <si>
    <t xml:space="preserve">Employment Services - Discovery Milestone 3Family Supports </t>
  </si>
  <si>
    <t xml:space="preserve">Employment Services Follow Along SupportsFamily Supports </t>
  </si>
  <si>
    <t xml:space="preserve">Employment Services Ongoing Job SupportsFamily Supports </t>
  </si>
  <si>
    <t xml:space="preserve">Nursing Health Case Management &amp; DelegationFamily Supports </t>
  </si>
  <si>
    <t xml:space="preserve">Nursing Health Case ManagementFamily Supports </t>
  </si>
  <si>
    <t xml:space="preserve">Personal SupportsFamily Supports </t>
  </si>
  <si>
    <t xml:space="preserve">Personal Supports EnhancedFamily Supports </t>
  </si>
  <si>
    <t xml:space="preserve">Respite Care (Camp)Family Supports </t>
  </si>
  <si>
    <t xml:space="preserve">Respite Care DayFamily Supports </t>
  </si>
  <si>
    <t xml:space="preserve">Respite Care HourFamily Supports </t>
  </si>
  <si>
    <t>W1953</t>
  </si>
  <si>
    <t>W1954</t>
  </si>
  <si>
    <t>W1959</t>
  </si>
  <si>
    <t>W1966</t>
  </si>
  <si>
    <t>W1967</t>
  </si>
  <si>
    <t>W1968</t>
  </si>
  <si>
    <t>W1969</t>
  </si>
  <si>
    <t>W1976</t>
  </si>
  <si>
    <t>W1977</t>
  </si>
  <si>
    <t>W1978</t>
  </si>
  <si>
    <t>New Retainer ProcedureCode</t>
  </si>
  <si>
    <t xml:space="preserve">Provider Name: </t>
  </si>
  <si>
    <t>MA#</t>
  </si>
  <si>
    <t>Service Date</t>
  </si>
  <si>
    <r>
      <t xml:space="preserve">County </t>
    </r>
    <r>
      <rPr>
        <b/>
        <sz val="9"/>
        <color theme="1"/>
        <rFont val="Calibri"/>
        <family val="2"/>
        <scheme val="minor"/>
      </rPr>
      <t>(Individual's Residence)</t>
    </r>
  </si>
  <si>
    <t>Dedicated Hours for Community Living - Group Home (2:1)</t>
  </si>
  <si>
    <t>Dedicated Hours for Community Living - Group Home (1:1)</t>
  </si>
  <si>
    <t>Service Name w/ Waiver Program/type</t>
  </si>
  <si>
    <t>Maryland Department of Health</t>
  </si>
  <si>
    <t>Developmental Disabilities Administration</t>
  </si>
  <si>
    <t>INSTRUCTIONS:</t>
  </si>
  <si>
    <t>7. In the "Self-Direction" tab, please ensure that the rates you identify fall between the reasonable and customary ranges (Column N and P). These will flag red if outside the boundaries. Also, available funding for "Individual and Family Directed Goods &amp; Services" and "Support Broker Services" is determined by the savings created when comparing traditional rates and units to those chosen for an individual's self-directed budget.</t>
  </si>
  <si>
    <t>8. The "Self-Direction" tab allows you to allocate personal supports hours between staff by selecting the number of hours per week for each employee (cells Q5:Q9). Up to five employees can be selected.</t>
  </si>
  <si>
    <t>IMPORTANT CMS 1500 FORM BILLING TIPS:</t>
  </si>
  <si>
    <t>·       Name (2)- Last name first, first name last (Smith, John); must match spelling in MMIS</t>
  </si>
  <si>
    <t>·       Participant Medicaid # (9a)- always 11 digits; if 0 is the first digit, it must be listed</t>
  </si>
  <si>
    <t>·       Provider # (24J top; 33b)- always 9 digits</t>
  </si>
  <si>
    <t>·       NPI# (24J bottom; 33a)- 9 digit provider number with a 5 in front ex. 5xxxxxxxxx</t>
  </si>
  <si>
    <t xml:space="preserve">·       Date (24A) - List each date of service in the 24A From column only. No date ranges should be used. A date of service for the same service can only be billed one time. All units or costs of a service provided on the same day must be added together and billed on the date of service once. MMIS considers dates of service for the same service billed more than once as a duplicate claim even if the units or costs are different.  If changes need to be made to previously submitted claims total units or costs, an adjustment of that claim must be requested. </t>
  </si>
  <si>
    <t>·       Units (24G) - For hourly and quarter hour services, the number of units of service provided (hours; 15 mins) must be listed. For example, for an hourly service, if 8 hours of service is provided, 8 units would be listed. For quarter hour services, if 4 hours of service was provided, 16 units must be listed. A unit of 1 is used for days, milestone services, or service costs added together and billed on the same day, Upper Pay Limit services.</t>
  </si>
  <si>
    <t xml:space="preserve">·       Charges (24F)- Unit cost x # Units </t>
  </si>
  <si>
    <t>·       Total (28)- Total of charges</t>
  </si>
  <si>
    <t>·       Signature/Date (31)- Sign, print, or type name; signature date must be after the dates of service being billed</t>
  </si>
  <si>
    <t>Claim Total</t>
  </si>
  <si>
    <t>Community Living/Group Home: 1 w/ Overnight Supervision</t>
  </si>
  <si>
    <t>Community Living/Group Home: 2 w/ Overnight Supervision</t>
  </si>
  <si>
    <t>Community Living/Group Home: 3 w/ Overnight Supervision</t>
  </si>
  <si>
    <t>Community Living/Group Home: 4 w/ Overnight Supervision</t>
  </si>
  <si>
    <t>Community Living/Group Home: 5 w/ Overnight Supervision</t>
  </si>
  <si>
    <t>Community Living/Group Home: 6 w/ Overnight Supervision</t>
  </si>
  <si>
    <t>Community Living/Group Home: 7 w/ Overnight Supervision</t>
  </si>
  <si>
    <t>Community Living/Group Home: 8 w/ Overnight Supervision</t>
  </si>
  <si>
    <t>Community Living/Group Home: 1 w/o Overnight Supervision</t>
  </si>
  <si>
    <t>Community Living/Group Home: 2 w/o Overnight Supervision</t>
  </si>
  <si>
    <t>Community Living/Group Home: 3 w/o Overnight Supervision</t>
  </si>
  <si>
    <t>Community Living/Group Home: 4 w/o Overnight Supervision</t>
  </si>
  <si>
    <t>Community Living/Group Home: 5 w/o Overnight Supervision</t>
  </si>
  <si>
    <t>Community Living/Group Home: 6 w/o Overnight Supervision</t>
  </si>
  <si>
    <t>Community Living/Group Home: 7 w/o Overnight Supervision</t>
  </si>
  <si>
    <t>Community Living/Group Home: 8 w/o Overnight Supervision</t>
  </si>
  <si>
    <t xml:space="preserve"> Please enter the following information in the shaded cells on the Claims Summary tab:</t>
  </si>
  <si>
    <t>Provider Name- Enter the Provider Name on the Summary form</t>
  </si>
  <si>
    <t>Summary Date- Submission date of Summary form</t>
  </si>
  <si>
    <t>Personal Supports Enhanced Supports</t>
  </si>
  <si>
    <t>Supported Living: 1 w/ Overnight Supervision</t>
  </si>
  <si>
    <t>Supported Living: 2 w/ Overnight Supervision</t>
  </si>
  <si>
    <t>Supported Living: 3 w/ Overnight Supervision</t>
  </si>
  <si>
    <t>Supported Living: 4 w/ Overnight Supervision</t>
  </si>
  <si>
    <t>Supported Living: 1 w/o Overnight Supervision</t>
  </si>
  <si>
    <t>Supported Living: 2 w/o Overnight Supervision</t>
  </si>
  <si>
    <t>Supported Living: 3 w/o Overnight Supervision</t>
  </si>
  <si>
    <t>Supported Living: 4 w/o Overnight Supervision</t>
  </si>
  <si>
    <t>Dedicated Hours for Supported Living (1:1)</t>
  </si>
  <si>
    <t>Dedicated Hours for Supported Living (2:1)</t>
  </si>
  <si>
    <t>Supported Living: 1 w/ Overnight SupervisionCP</t>
  </si>
  <si>
    <t>Supported Living: 2 w/ Overnight SupervisionCP</t>
  </si>
  <si>
    <t>Supported Living: 3 w/ Overnight SupervisionCP</t>
  </si>
  <si>
    <t>Supported Living: 4 w/ Overnight SupervisionCP</t>
  </si>
  <si>
    <t>Supported Living: 1 w/o Overnight SupervisionCP</t>
  </si>
  <si>
    <t>Supported Living: 2 w/o Overnight SupervisionCP</t>
  </si>
  <si>
    <t>Supported Living: 3 w/o Overnight SupervisionCP</t>
  </si>
  <si>
    <t>Supported Living: 4 w/o Overnight SupervisionCP</t>
  </si>
  <si>
    <t>Personal Supports - EnhancedCP</t>
  </si>
  <si>
    <t>Personal Supports - EnhancedCS</t>
  </si>
  <si>
    <t>Personal Supports - EnhancedFS</t>
  </si>
  <si>
    <t>From Date</t>
  </si>
  <si>
    <t>To Date</t>
  </si>
  <si>
    <t>Service_Rate Type_Type</t>
  </si>
  <si>
    <t>Personal SupportsPremiumStandard</t>
  </si>
  <si>
    <t>Personal SupportsPremiumIsolate</t>
  </si>
  <si>
    <t>Personal SupportsPremiumRetainer</t>
  </si>
  <si>
    <t>Personal Supports Enhanced SupportPremiumStandard</t>
  </si>
  <si>
    <t>Personal Supports Enhanced SupportPremiumIsolate</t>
  </si>
  <si>
    <t>Personal Supports Enhanced SupportPremiumRetainer</t>
  </si>
  <si>
    <t>Supported Living: 1 w/ Overnight SupervisionPremiumStandard</t>
  </si>
  <si>
    <t>Supported Living: 1 w/ Overnight SupervisionPremiumIsolate</t>
  </si>
  <si>
    <t>Supported Living: 1 w/ Overnight SupervisionPremiumRetainer</t>
  </si>
  <si>
    <t>Supported Living: 2 w/ Overnight SupervisionPremiumStandard</t>
  </si>
  <si>
    <t>Supported Living: 2 w/ Overnight SupervisionPremiumIsolate</t>
  </si>
  <si>
    <t>Supported Living: 2 w/ Overnight SupervisionPremiumRetainer</t>
  </si>
  <si>
    <t>Supported Living: 3 w/ Overnight SupervisionPremiumStandard</t>
  </si>
  <si>
    <t>Supported Living: 3 w/ Overnight SupervisionPremiumIsolate</t>
  </si>
  <si>
    <t>Supported Living: 3 w/ Overnight SupervisionPremiumRetainer</t>
  </si>
  <si>
    <t>Supported Living: 4 w/ Overnight SupervisionPremiumStandard</t>
  </si>
  <si>
    <t>Supported Living: 4 w/ Overnight SupervisionPremiumIsolate</t>
  </si>
  <si>
    <t>Supported Living: 4 w/ Overnight SupervisionPremiumRetainer</t>
  </si>
  <si>
    <t>Supported Living: 1 w/o Overnight SupervisionPremiumStandard</t>
  </si>
  <si>
    <t>Supported Living: 1 w/o Overnight SupervisionPremiumIsolate</t>
  </si>
  <si>
    <t>Supported Living: 1 w/o Overnight SupervisionPremiumRetainer</t>
  </si>
  <si>
    <t>Supported Living: 2 w/o Overnight SupervisionPremiumStandard</t>
  </si>
  <si>
    <t>Supported Living: 2 w/o Overnight SupervisionPremiumIsolate</t>
  </si>
  <si>
    <t>Supported Living: 2 w/o Overnight SupervisionPremiumRetainer</t>
  </si>
  <si>
    <t>Supported Living: 3 w/o Overnight SupervisionPremiumStandard</t>
  </si>
  <si>
    <t>Supported Living: 3 w/o Overnight SupervisionPremiumIsolate</t>
  </si>
  <si>
    <t>Supported Living: 3 w/o Overnight SupervisionPremiumRetainer</t>
  </si>
  <si>
    <t>Supported Living: 4 w/o Overnight SupervisionPremiumStandard</t>
  </si>
  <si>
    <t>Supported Living: 4 w/o Overnight SupervisionPremiumIsolate</t>
  </si>
  <si>
    <t>Supported Living: 4 w/o Overnight SupervisionPremiumRetainer</t>
  </si>
  <si>
    <t>Personal SupportsNon-PremiumStandard</t>
  </si>
  <si>
    <t>Personal SupportsNon-PremiumIsolate</t>
  </si>
  <si>
    <t>Personal SupportsNon-PremiumRetainer</t>
  </si>
  <si>
    <t>Personal Supports Enhanced SupportsNon-PremiumStandard</t>
  </si>
  <si>
    <t>Personal Supports Enhanced SupportsNon-PremiumIsolate</t>
  </si>
  <si>
    <t>Personal Supports Enhanced SupportsNon-PremiumRetainer</t>
  </si>
  <si>
    <t>Supported Living: 1 w/ Overnight SupervisionNon-PremiumStandard</t>
  </si>
  <si>
    <t>Supported Living: 1 w/ Overnight SupervisionNon-PremiumIsolate</t>
  </si>
  <si>
    <t>Supported Living: 1 w/ Overnight SupervisionNon-PremiumRetainer</t>
  </si>
  <si>
    <t>Supported Living: 2 w/ Overnight SupervisionNon-PremiumStandard</t>
  </si>
  <si>
    <t>Supported Living: 2 w/ Overnight SupervisionNon-PremiumIsolate</t>
  </si>
  <si>
    <t>Supported Living: 2 w/ Overnight SupervisionNon-PremiumRetainer</t>
  </si>
  <si>
    <t>Supported Living: 3 w/ Overnight SupervisionNon-PremiumStandard</t>
  </si>
  <si>
    <t>Supported Living: 3 w/ Overnight SupervisionNon-PremiumIsolate</t>
  </si>
  <si>
    <t>Supported Living: 3 w/ Overnight SupervisionNon-PremiumRetainer</t>
  </si>
  <si>
    <t>Supported Living: 4 w/ Overnight SupervisionNon-PremiumStandard</t>
  </si>
  <si>
    <t>Supported Living: 4 w/ Overnight SupervisionNon-PremiumIsolate</t>
  </si>
  <si>
    <t>Supported Living: 4 w/ Overnight SupervisionNon-PremiumRetainer</t>
  </si>
  <si>
    <t>Supported Living: 1 w/o Overnight SupervisionNon-PremiumStandard</t>
  </si>
  <si>
    <t>Supported Living: 1 w/o Overnight SupervisionNon-PremiumIsolate</t>
  </si>
  <si>
    <t>Supported Living: 1 w/o Overnight SupervisionNon-PremiumRetainer</t>
  </si>
  <si>
    <t>Supported Living: 2 w/o Overnight SupervisionNon-PremiumStandard</t>
  </si>
  <si>
    <t>Supported Living: 2 w/o Overnight SupervisionNon-PremiumIsolate</t>
  </si>
  <si>
    <t>Supported Living: 2 w/o Overnight SupervisionNon-PremiumRetainer</t>
  </si>
  <si>
    <t>Supported Living: 3 w/o Overnight SupervisionNon-PremiumStandard</t>
  </si>
  <si>
    <t>Supported Living: 3 w/o Overnight SupervisionNon-PremiumIsolate</t>
  </si>
  <si>
    <t>Supported Living: 3 w/o Overnight SupervisionNon-PremiumRetainer</t>
  </si>
  <si>
    <t>Supported Living: 4 w/o Overnight SupervisionNon-PremiumStandard</t>
  </si>
  <si>
    <t>Supported Living: 4 w/o Overnight SupervisionNon-PremiumIsolate</t>
  </si>
  <si>
    <t>Supported Living: 4 w/o Overnight SupervisionNon-PremiumRetainer</t>
  </si>
  <si>
    <t>W2038</t>
  </si>
  <si>
    <t>Paid</t>
  </si>
  <si>
    <t>Premium Rate</t>
  </si>
  <si>
    <t>Non-Premium Rate</t>
  </si>
  <si>
    <t>Provider Number:</t>
  </si>
  <si>
    <t xml:space="preserve"> Date: </t>
  </si>
  <si>
    <t>Participant          Last Name</t>
  </si>
  <si>
    <t>Participant          First Name</t>
  </si>
  <si>
    <t>Provider #- Base Provider Number for Personal Supports</t>
  </si>
  <si>
    <t>1. Participant Last Name</t>
  </si>
  <si>
    <t>2. Participant First Name</t>
  </si>
  <si>
    <t>3. MA# - The participant's 11-digit Medicaid number</t>
  </si>
  <si>
    <t xml:space="preserve">11. Procedure Code and Rate- The procedure code and rate are pre-populated based on entered information in the columns for County and Waiver.  </t>
  </si>
  <si>
    <t>13. Rate- Will be pre-populated based on County entered.</t>
  </si>
  <si>
    <t>15.Paid- Please enter the Paid amount on the date of service for the participant from LTSS for Personal Supports. Entering this amount will calculate the Claim Total for additional units of service.</t>
  </si>
  <si>
    <t>4. County- Select county in the drop-down list to populate the Rate Type in the next column, Premium or Non-Premium; County must be entered to calculate the correct rate.</t>
  </si>
  <si>
    <t>5. Waiver- Choose participant Waiver program to ensure the proper Procedure Code is billed for the service. This form should not be used for billing for a participant that is State-funded.</t>
  </si>
  <si>
    <t xml:space="preserve">10. Rate Type- Will automatically populate based on County entered. </t>
  </si>
  <si>
    <t>Start Time (mm/dd/yy hh:mm am/pm)</t>
  </si>
  <si>
    <t>Stop Time (mm/dd/yy hh:mm am/pm)</t>
  </si>
  <si>
    <t>7. Service Start Time - Enter date and time service started in format listed in column heading. Make sure AM or PM is correct.</t>
  </si>
  <si>
    <t>8. Service Stop Time - Enter date and time service ended in format listed in column heading. Make sure AM or PM is correct.</t>
  </si>
  <si>
    <t>12. Units- The units will populate based on the Start and Stop times entered. Please make sure the dates and times are accurate so the proper number of units are billled. If a #NUM error or 0 is displayed, revise start and/or stop time information and/or format.</t>
  </si>
  <si>
    <t>9. Service Date- Will automatically populate based on the Service Start Date.</t>
  </si>
  <si>
    <t xml:space="preserve">6. Staff Name- The name of Direct Support Professional whose time is being included on the billing form. If the name is not entered, the Totals will not be calculated on the invoice. </t>
  </si>
  <si>
    <t>Direct Support Professional Name</t>
  </si>
  <si>
    <t xml:space="preserve">14. Total- Will prepopulate the Rate x Units;  Will not be calculated if Direct Support Professional Name is not entered in Column H on the Claim Summary tab. </t>
  </si>
  <si>
    <t>16. Claim Total- This is the total to be billed on the CMS-1500 form, field 24F. It will be the Total for the additional Personal Supports costs plus any amount already paid through LTSS, if applicable. Will not be displayed if Direct Support Professional Name is not entered in Column H on the Claims Summary tab.</t>
  </si>
  <si>
    <t xml:space="preserve">
Personal Supports may include 2:1 staffing supports as necessary to meet the participant’s assessed behavioral or medical risk, which is documented in the participant’s current PCP and approved Nursing Care Plan or Behavior Plan; however two staff may not call into EVV to record and bill for their services at the same time. The Personal Support 2:1 Billing Form was developed to pay the provider for Personal Support services provided by a DSP while another DSP is also providing services.  The first DSP, as directed by the provider, would call into the EVV system to record their time and the provider would bill for the Personal Supports services provided by the second DSP on this form. To complete the billing for these services the provider will need information from paid claims in LTSS. Please complete and submit the billing form on a monthly basis with corresponding CMS-1500 forms and email them to casey.brown@maryland.gov for submission to MMIS. Please submit  the billing form in excel format and CMS forms in .pdf format.  The CMS-1500 forms will be used to adjust payments for services already processed in LTSS. </t>
  </si>
  <si>
    <t>Total Adjustment</t>
  </si>
  <si>
    <r>
      <rPr>
        <b/>
        <i/>
        <sz val="11"/>
        <color theme="1"/>
        <rFont val="Calibri"/>
        <family val="2"/>
        <scheme val="minor"/>
      </rPr>
      <t>NOTE:</t>
    </r>
    <r>
      <rPr>
        <sz val="11"/>
        <color theme="1"/>
        <rFont val="Calibri"/>
        <family val="2"/>
        <scheme val="minor"/>
      </rPr>
      <t xml:space="preserve"> The Total Adjustment at the top of the Summary form will be the total </t>
    </r>
    <r>
      <rPr>
        <b/>
        <i/>
        <sz val="11"/>
        <color theme="1"/>
        <rFont val="Calibri"/>
        <family val="2"/>
        <scheme val="minor"/>
      </rPr>
      <t xml:space="preserve">additional </t>
    </r>
    <r>
      <rPr>
        <sz val="11"/>
        <color theme="1"/>
        <rFont val="Calibri"/>
        <family val="2"/>
        <scheme val="minor"/>
      </rPr>
      <t>amount for all services being claimed on the form.</t>
    </r>
  </si>
  <si>
    <t>Version 9/12/22</t>
  </si>
  <si>
    <t>Personal Supports 2:1 Billing Form 4/1/22 - 6/30/22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</si>
</sst>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mm/dd/yy;@"/>
    <numFmt numFmtId="165" formatCode="[$-409]m/d/yy\ h:mm\ AM/PM;@"/>
    <numFmt numFmtId="166" formatCode="mm/dd/yy"/>
  </numFmts>
  <fonts count="20"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b/>
      <sz val="18"/>
      <color theme="3"/>
      <name val="Calibri Light"/>
      <family val="2"/>
      <scheme val="major"/>
    </font>
    <font>
      <b/>
      <sz val="12"/>
      <color theme="1"/>
      <name val="Calibri"/>
      <family val="2"/>
      <scheme val="minor"/>
    </font>
    <font>
      <sz val="12"/>
      <color theme="1"/>
      <name val="Calibri"/>
      <family val="2"/>
      <scheme val="minor"/>
    </font>
    <font>
      <sz val="12"/>
      <name val="Calibri"/>
      <family val="2"/>
      <scheme val="minor"/>
    </font>
    <font>
      <b/>
      <sz val="12"/>
      <name val="Calibri"/>
      <family val="2"/>
      <scheme val="minor"/>
    </font>
    <font>
      <b/>
      <sz val="9"/>
      <color theme="1"/>
      <name val="Calibri"/>
      <family val="2"/>
      <scheme val="minor"/>
    </font>
    <font>
      <b/>
      <sz val="14"/>
      <color theme="1"/>
      <name val="Calibri"/>
      <family val="2"/>
      <scheme val="minor"/>
    </font>
    <font>
      <sz val="10"/>
      <color theme="1"/>
      <name val="Calibri"/>
      <family val="2"/>
      <scheme val="minor"/>
    </font>
    <font>
      <b/>
      <sz val="10"/>
      <color theme="1"/>
      <name val="Calibri"/>
      <family val="2"/>
      <scheme val="minor"/>
    </font>
    <font>
      <b/>
      <i/>
      <u/>
      <sz val="12"/>
      <color rgb="FF000000"/>
      <name val="Calibri"/>
      <family val="2"/>
      <scheme val="minor"/>
    </font>
    <font>
      <sz val="11"/>
      <color rgb="FF000000"/>
      <name val="Calibri"/>
      <family val="2"/>
      <scheme val="minor"/>
    </font>
    <font>
      <b/>
      <i/>
      <sz val="11"/>
      <color theme="1"/>
      <name val="Calibri"/>
      <family val="2"/>
      <scheme val="minor"/>
    </font>
    <font>
      <b/>
      <sz val="11"/>
      <name val="Calibri"/>
      <family val="2"/>
      <scheme val="minor"/>
    </font>
    <font>
      <sz val="12"/>
      <color theme="0" tint="-0.14999847407452621"/>
      <name val="Calibri"/>
      <family val="2"/>
      <scheme val="minor"/>
    </font>
    <font>
      <b/>
      <sz val="12"/>
      <color theme="0" tint="-0.1499984740745262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rgb="FFFFFF00"/>
        <bgColor indexed="64"/>
      </patternFill>
    </fill>
    <fill>
      <patternFill patternType="solid">
        <fgColor rgb="FF00B0F0"/>
        <bgColor indexed="64"/>
      </patternFill>
    </fill>
  </fills>
  <borders count="26">
    <border>
      <left/>
      <right/>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style="double">
        <color indexed="64"/>
      </top>
      <bottom style="medium">
        <color indexed="64"/>
      </bottom>
      <diagonal/>
    </border>
    <border>
      <left/>
      <right style="double">
        <color indexed="64"/>
      </right>
      <top/>
      <bottom/>
      <diagonal/>
    </border>
    <border>
      <left style="double">
        <color indexed="64"/>
      </left>
      <right style="double">
        <color indexed="64"/>
      </right>
      <top style="medium">
        <color indexed="64"/>
      </top>
      <bottom style="medium">
        <color indexed="64"/>
      </bottom>
      <diagonal/>
    </border>
    <border>
      <left style="double">
        <color indexed="64"/>
      </left>
      <right style="medium">
        <color indexed="64"/>
      </right>
      <top style="medium">
        <color indexed="64"/>
      </top>
      <bottom style="medium">
        <color indexed="64"/>
      </bottom>
      <diagonal/>
    </border>
    <border>
      <left style="double">
        <color indexed="64"/>
      </left>
      <right/>
      <top/>
      <bottom/>
      <diagonal/>
    </border>
    <border>
      <left style="double">
        <color indexed="64"/>
      </left>
      <right/>
      <top/>
      <bottom style="double">
        <color indexed="64"/>
      </bottom>
      <diagonal/>
    </border>
    <border>
      <left/>
      <right style="double">
        <color indexed="64"/>
      </right>
      <top/>
      <bottom style="double">
        <color indexed="64"/>
      </bottom>
      <diagonal/>
    </border>
    <border>
      <left/>
      <right style="double">
        <color indexed="64"/>
      </right>
      <top style="medium">
        <color indexed="64"/>
      </top>
      <bottom style="medium">
        <color indexed="64"/>
      </bottom>
      <diagonal/>
    </border>
    <border>
      <left style="double">
        <color indexed="64"/>
      </left>
      <right/>
      <top style="double">
        <color indexed="64"/>
      </top>
      <bottom style="medium">
        <color indexed="64"/>
      </bottom>
      <diagonal/>
    </border>
    <border>
      <left style="double">
        <color indexed="64"/>
      </left>
      <right/>
      <top style="medium">
        <color indexed="64"/>
      </top>
      <bottom style="medium">
        <color indexed="64"/>
      </bottom>
      <diagonal/>
    </border>
    <border>
      <left/>
      <right/>
      <top style="thin">
        <color indexed="64"/>
      </top>
      <bottom/>
      <diagonal/>
    </border>
    <border>
      <left/>
      <right/>
      <top/>
      <bottom style="medium">
        <color indexed="64"/>
      </bottom>
      <diagonal/>
    </border>
    <border>
      <left/>
      <right/>
      <top style="thin">
        <color indexed="64"/>
      </top>
      <bottom style="thin">
        <color indexed="64"/>
      </bottom>
      <diagonal/>
    </border>
    <border>
      <left/>
      <right style="thin">
        <color indexed="64"/>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style="double">
        <color indexed="64"/>
      </left>
      <right/>
      <top/>
      <bottom style="thin">
        <color indexed="64"/>
      </bottom>
      <diagonal/>
    </border>
    <border>
      <left style="double">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s>
  <cellStyleXfs count="3">
    <xf numFmtId="0" fontId="0" fillId="0" borderId="0"/>
    <xf numFmtId="44" fontId="1" fillId="0" borderId="0" applyFont="0" applyFill="0" applyBorder="0" applyAlignment="0" applyProtection="0"/>
    <xf numFmtId="0" fontId="5" fillId="0" borderId="0" applyNumberFormat="0" applyFill="0" applyBorder="0" applyAlignment="0" applyProtection="0"/>
  </cellStyleXfs>
  <cellXfs count="126">
    <xf numFmtId="0" fontId="0" fillId="0" borderId="0" xfId="0"/>
    <xf numFmtId="44" fontId="0" fillId="0" borderId="1" xfId="0" applyNumberFormat="1" applyBorder="1"/>
    <xf numFmtId="44" fontId="2" fillId="0" borderId="5" xfId="0" applyNumberFormat="1" applyFont="1" applyBorder="1"/>
    <xf numFmtId="44" fontId="2" fillId="0" borderId="6" xfId="0" applyNumberFormat="1" applyFont="1" applyBorder="1"/>
    <xf numFmtId="0" fontId="2" fillId="0" borderId="10" xfId="0" applyFont="1" applyBorder="1" applyAlignment="1">
      <alignment horizontal="center"/>
    </xf>
    <xf numFmtId="0" fontId="0" fillId="0" borderId="4" xfId="0" applyBorder="1" applyAlignment="1">
      <alignment horizontal="center"/>
    </xf>
    <xf numFmtId="0" fontId="2" fillId="0" borderId="3" xfId="0" applyFont="1" applyBorder="1"/>
    <xf numFmtId="0" fontId="2" fillId="0" borderId="11" xfId="0" applyFont="1" applyBorder="1"/>
    <xf numFmtId="0" fontId="0" fillId="0" borderId="7" xfId="0" applyBorder="1"/>
    <xf numFmtId="0" fontId="0" fillId="0" borderId="0" xfId="0" applyAlignment="1">
      <alignment horizontal="center"/>
    </xf>
    <xf numFmtId="44" fontId="0" fillId="0" borderId="0" xfId="0" applyNumberFormat="1"/>
    <xf numFmtId="0" fontId="2" fillId="0" borderId="0" xfId="0" applyFont="1"/>
    <xf numFmtId="0" fontId="2" fillId="2" borderId="0" xfId="0" applyFont="1" applyFill="1"/>
    <xf numFmtId="0" fontId="0" fillId="2" borderId="7" xfId="0" applyFill="1" applyBorder="1"/>
    <xf numFmtId="0" fontId="2" fillId="0" borderId="17" xfId="0" applyFont="1" applyBorder="1" applyAlignment="1">
      <alignment horizontal="center" vertical="center" wrapText="1"/>
    </xf>
    <xf numFmtId="0" fontId="0" fillId="0" borderId="17" xfId="0" applyBorder="1"/>
    <xf numFmtId="0" fontId="0" fillId="0" borderId="17" xfId="0" applyBorder="1" applyAlignment="1">
      <alignment horizontal="center"/>
    </xf>
    <xf numFmtId="0" fontId="3" fillId="0" borderId="17" xfId="0" applyFont="1" applyBorder="1" applyAlignment="1">
      <alignment horizontal="center"/>
    </xf>
    <xf numFmtId="0" fontId="0" fillId="2" borderId="17" xfId="0" applyFill="1" applyBorder="1"/>
    <xf numFmtId="0" fontId="3" fillId="2" borderId="17" xfId="0" applyFont="1" applyFill="1" applyBorder="1"/>
    <xf numFmtId="0" fontId="2" fillId="5" borderId="17" xfId="0" applyFont="1" applyFill="1" applyBorder="1" applyAlignment="1">
      <alignment horizontal="center" vertical="center" wrapText="1"/>
    </xf>
    <xf numFmtId="0" fontId="2" fillId="5" borderId="17" xfId="0" applyFont="1" applyFill="1" applyBorder="1" applyAlignment="1">
      <alignment horizontal="center"/>
    </xf>
    <xf numFmtId="44" fontId="2" fillId="0" borderId="12" xfId="0" applyNumberFormat="1" applyFont="1" applyBorder="1"/>
    <xf numFmtId="0" fontId="0" fillId="0" borderId="1" xfId="0" applyBorder="1"/>
    <xf numFmtId="0" fontId="0" fillId="7" borderId="7" xfId="0" applyFill="1" applyBorder="1"/>
    <xf numFmtId="0" fontId="0" fillId="7" borderId="1" xfId="0" applyFill="1" applyBorder="1"/>
    <xf numFmtId="0" fontId="0" fillId="7" borderId="4" xfId="0" applyFill="1" applyBorder="1" applyAlignment="1">
      <alignment horizontal="center"/>
    </xf>
    <xf numFmtId="44" fontId="0" fillId="7" borderId="1" xfId="0" applyNumberFormat="1" applyFill="1" applyBorder="1"/>
    <xf numFmtId="0" fontId="0" fillId="0" borderId="8" xfId="0" applyBorder="1"/>
    <xf numFmtId="0" fontId="0" fillId="0" borderId="2" xfId="0" applyBorder="1"/>
    <xf numFmtId="0" fontId="0" fillId="0" borderId="9" xfId="0" applyBorder="1" applyAlignment="1">
      <alignment horizontal="center"/>
    </xf>
    <xf numFmtId="44" fontId="0" fillId="0" borderId="2" xfId="0" applyNumberFormat="1" applyBorder="1"/>
    <xf numFmtId="0" fontId="0" fillId="6" borderId="4" xfId="0" applyFill="1" applyBorder="1" applyAlignment="1">
      <alignment horizontal="center"/>
    </xf>
    <xf numFmtId="0" fontId="6" fillId="2" borderId="0" xfId="0" applyFont="1" applyFill="1" applyProtection="1">
      <protection locked="0"/>
    </xf>
    <xf numFmtId="0" fontId="7" fillId="2" borderId="0" xfId="0" applyFont="1" applyFill="1" applyProtection="1">
      <protection locked="0"/>
    </xf>
    <xf numFmtId="0" fontId="6" fillId="2" borderId="0" xfId="0" applyFont="1" applyFill="1" applyAlignment="1" applyProtection="1">
      <alignment horizontal="left"/>
      <protection locked="0"/>
    </xf>
    <xf numFmtId="0" fontId="7" fillId="2" borderId="0" xfId="0" applyFont="1" applyFill="1" applyAlignment="1" applyProtection="1">
      <alignment horizontal="center"/>
      <protection locked="0"/>
    </xf>
    <xf numFmtId="0" fontId="7" fillId="0" borderId="0" xfId="0" applyFont="1"/>
    <xf numFmtId="0" fontId="7" fillId="0" borderId="0" xfId="0" applyFont="1" applyProtection="1">
      <protection hidden="1"/>
    </xf>
    <xf numFmtId="0" fontId="8" fillId="0" borderId="0" xfId="0" applyFont="1"/>
    <xf numFmtId="0" fontId="7" fillId="2" borderId="0" xfId="0" applyFont="1" applyFill="1" applyAlignment="1" applyProtection="1">
      <alignment horizontal="center"/>
      <protection hidden="1"/>
    </xf>
    <xf numFmtId="0" fontId="8" fillId="2" borderId="0" xfId="0" applyFont="1" applyFill="1" applyProtection="1">
      <protection locked="0"/>
    </xf>
    <xf numFmtId="44" fontId="9" fillId="2" borderId="0" xfId="0" applyNumberFormat="1" applyFont="1" applyFill="1" applyAlignment="1">
      <alignment horizontal="center"/>
    </xf>
    <xf numFmtId="0" fontId="6" fillId="2" borderId="0" xfId="0" applyFont="1" applyFill="1" applyAlignment="1" applyProtection="1">
      <alignment horizontal="center"/>
      <protection locked="0"/>
    </xf>
    <xf numFmtId="0" fontId="6" fillId="2" borderId="14" xfId="0" applyFont="1" applyFill="1" applyBorder="1" applyAlignment="1" applyProtection="1">
      <alignment horizontal="center"/>
      <protection locked="0"/>
    </xf>
    <xf numFmtId="0" fontId="7" fillId="2" borderId="13" xfId="0" applyFont="1" applyFill="1" applyBorder="1" applyAlignment="1">
      <alignment horizontal="center"/>
    </xf>
    <xf numFmtId="0" fontId="7" fillId="3" borderId="17" xfId="0" applyFont="1" applyFill="1" applyBorder="1" applyAlignment="1" applyProtection="1">
      <alignment horizontal="center"/>
      <protection locked="0"/>
    </xf>
    <xf numFmtId="0" fontId="7" fillId="3" borderId="17" xfId="0" applyFont="1" applyFill="1" applyBorder="1" applyProtection="1">
      <protection locked="0"/>
    </xf>
    <xf numFmtId="0" fontId="7" fillId="2" borderId="17" xfId="0" applyFont="1" applyFill="1" applyBorder="1" applyAlignment="1" applyProtection="1">
      <alignment horizontal="center"/>
      <protection hidden="1"/>
    </xf>
    <xf numFmtId="44" fontId="6" fillId="2" borderId="17" xfId="0" applyNumberFormat="1" applyFont="1" applyFill="1" applyBorder="1" applyAlignment="1" applyProtection="1">
      <alignment horizontal="center"/>
      <protection hidden="1"/>
    </xf>
    <xf numFmtId="0" fontId="7" fillId="2" borderId="15" xfId="0" applyFont="1" applyFill="1" applyBorder="1" applyAlignment="1">
      <alignment horizontal="center"/>
    </xf>
    <xf numFmtId="0" fontId="11" fillId="0" borderId="0" xfId="0" applyFont="1"/>
    <xf numFmtId="0" fontId="0" fillId="0" borderId="0" xfId="0" applyAlignment="1">
      <alignment wrapText="1"/>
    </xf>
    <xf numFmtId="0" fontId="6" fillId="0" borderId="0" xfId="0" applyFont="1"/>
    <xf numFmtId="0" fontId="7" fillId="0" borderId="0" xfId="0" applyFont="1" applyAlignment="1" applyProtection="1">
      <alignment wrapText="1"/>
      <protection hidden="1"/>
    </xf>
    <xf numFmtId="0" fontId="7" fillId="2" borderId="0" xfId="0" applyFont="1" applyFill="1" applyAlignment="1" applyProtection="1">
      <alignment horizontal="center" wrapText="1"/>
      <protection hidden="1"/>
    </xf>
    <xf numFmtId="0" fontId="7" fillId="2" borderId="17" xfId="0" applyFont="1" applyFill="1" applyBorder="1" applyAlignment="1" applyProtection="1">
      <alignment horizontal="center" wrapText="1"/>
      <protection hidden="1"/>
    </xf>
    <xf numFmtId="0" fontId="13" fillId="2" borderId="0" xfId="0" applyFont="1" applyFill="1" applyAlignment="1" applyProtection="1">
      <alignment horizontal="left"/>
      <protection locked="0"/>
    </xf>
    <xf numFmtId="0" fontId="12" fillId="2" borderId="0" xfId="0" applyFont="1" applyFill="1" applyAlignment="1" applyProtection="1">
      <alignment horizontal="center"/>
      <protection locked="0"/>
    </xf>
    <xf numFmtId="44" fontId="7" fillId="2" borderId="0" xfId="1" applyFont="1" applyFill="1" applyProtection="1">
      <protection locked="0"/>
    </xf>
    <xf numFmtId="44" fontId="7" fillId="0" borderId="0" xfId="1" applyFont="1"/>
    <xf numFmtId="44" fontId="7" fillId="3" borderId="17" xfId="1" applyFont="1" applyFill="1" applyBorder="1" applyProtection="1">
      <protection locked="0"/>
    </xf>
    <xf numFmtId="164" fontId="7" fillId="3" borderId="0" xfId="0" applyNumberFormat="1" applyFont="1" applyFill="1" applyAlignment="1" applyProtection="1">
      <alignment horizontal="center"/>
      <protection locked="0"/>
    </xf>
    <xf numFmtId="44" fontId="6" fillId="2" borderId="17" xfId="1" applyFont="1" applyFill="1" applyBorder="1" applyProtection="1">
      <protection hidden="1"/>
    </xf>
    <xf numFmtId="44" fontId="6" fillId="0" borderId="17" xfId="1" applyFont="1" applyBorder="1" applyProtection="1">
      <protection hidden="1"/>
    </xf>
    <xf numFmtId="44" fontId="17" fillId="2" borderId="20" xfId="0" applyNumberFormat="1" applyFont="1" applyFill="1" applyBorder="1" applyAlignment="1" applyProtection="1">
      <alignment horizontal="center"/>
      <protection hidden="1"/>
    </xf>
    <xf numFmtId="0" fontId="3" fillId="2" borderId="7" xfId="0" applyFont="1" applyFill="1" applyBorder="1" applyAlignment="1">
      <alignment horizontal="left"/>
    </xf>
    <xf numFmtId="0" fontId="3" fillId="2" borderId="21" xfId="0" applyFont="1" applyFill="1" applyBorder="1" applyAlignment="1">
      <alignment horizontal="left"/>
    </xf>
    <xf numFmtId="0" fontId="3" fillId="2" borderId="22" xfId="0" applyFont="1" applyFill="1" applyBorder="1" applyAlignment="1">
      <alignment horizontal="left"/>
    </xf>
    <xf numFmtId="0" fontId="3" fillId="2" borderId="8" xfId="0" applyFont="1" applyFill="1" applyBorder="1" applyAlignment="1">
      <alignment horizontal="left"/>
    </xf>
    <xf numFmtId="0" fontId="3" fillId="2" borderId="0" xfId="0" applyFont="1" applyFill="1" applyAlignment="1">
      <alignment horizontal="left"/>
    </xf>
    <xf numFmtId="0" fontId="0" fillId="2" borderId="0" xfId="0" applyFill="1"/>
    <xf numFmtId="0" fontId="0" fillId="0" borderId="18" xfId="0" applyBorder="1"/>
    <xf numFmtId="44" fontId="3" fillId="2" borderId="18" xfId="1" applyFont="1" applyFill="1" applyBorder="1" applyAlignment="1">
      <alignment horizontal="left"/>
    </xf>
    <xf numFmtId="44" fontId="3" fillId="2" borderId="19" xfId="1" applyFont="1" applyFill="1" applyBorder="1" applyAlignment="1">
      <alignment horizontal="left"/>
    </xf>
    <xf numFmtId="44" fontId="3" fillId="2" borderId="23" xfId="1" applyFont="1" applyFill="1" applyBorder="1" applyAlignment="1">
      <alignment horizontal="left"/>
    </xf>
    <xf numFmtId="44" fontId="3" fillId="2" borderId="24" xfId="1" applyFont="1" applyFill="1" applyBorder="1" applyAlignment="1">
      <alignment horizontal="left"/>
    </xf>
    <xf numFmtId="0" fontId="2" fillId="0" borderId="0" xfId="0" applyFont="1" applyAlignment="1">
      <alignment horizontal="center"/>
    </xf>
    <xf numFmtId="14" fontId="0" fillId="0" borderId="0" xfId="0" applyNumberFormat="1"/>
    <xf numFmtId="2" fontId="3" fillId="2" borderId="0" xfId="1" applyNumberFormat="1" applyFont="1" applyFill="1" applyBorder="1" applyAlignment="1">
      <alignment horizontal="right"/>
    </xf>
    <xf numFmtId="2" fontId="0" fillId="0" borderId="0" xfId="0" applyNumberFormat="1"/>
    <xf numFmtId="0" fontId="8" fillId="4" borderId="0" xfId="0" applyFont="1" applyFill="1" applyProtection="1">
      <protection locked="0"/>
    </xf>
    <xf numFmtId="0" fontId="9" fillId="2" borderId="0" xfId="0" applyFont="1" applyFill="1" applyProtection="1">
      <protection locked="0"/>
    </xf>
    <xf numFmtId="0" fontId="8" fillId="0" borderId="0" xfId="0" applyFont="1" applyProtection="1">
      <protection locked="0"/>
    </xf>
    <xf numFmtId="0" fontId="18" fillId="0" borderId="0" xfId="0" applyFont="1"/>
    <xf numFmtId="0" fontId="18" fillId="2" borderId="0" xfId="0" applyFont="1" applyFill="1" applyProtection="1">
      <protection locked="0"/>
    </xf>
    <xf numFmtId="0" fontId="19" fillId="2" borderId="0" xfId="0" applyFont="1" applyFill="1" applyProtection="1">
      <protection locked="0"/>
    </xf>
    <xf numFmtId="0" fontId="18" fillId="2" borderId="16" xfId="0" applyFont="1" applyFill="1" applyBorder="1" applyProtection="1">
      <protection locked="0"/>
    </xf>
    <xf numFmtId="44" fontId="7" fillId="2" borderId="17" xfId="1" applyFont="1" applyFill="1" applyBorder="1" applyAlignment="1" applyProtection="1">
      <alignment horizontal="center"/>
      <protection hidden="1"/>
    </xf>
    <xf numFmtId="44" fontId="6" fillId="0" borderId="0" xfId="1" applyFont="1" applyProtection="1">
      <protection hidden="1"/>
    </xf>
    <xf numFmtId="44" fontId="6" fillId="2" borderId="0" xfId="1" applyFont="1" applyFill="1" applyProtection="1">
      <protection hidden="1"/>
    </xf>
    <xf numFmtId="0" fontId="11" fillId="0" borderId="0" xfId="0" applyFont="1" applyProtection="1">
      <protection hidden="1"/>
    </xf>
    <xf numFmtId="0" fontId="0" fillId="0" borderId="17" xfId="0" applyBorder="1" applyAlignment="1" applyProtection="1">
      <alignment wrapText="1"/>
      <protection hidden="1"/>
    </xf>
    <xf numFmtId="0" fontId="14" fillId="0" borderId="18" xfId="0" applyFont="1" applyBorder="1" applyAlignment="1" applyProtection="1">
      <alignment vertical="center"/>
      <protection hidden="1"/>
    </xf>
    <xf numFmtId="0" fontId="15" fillId="0" borderId="18" xfId="0" applyFont="1" applyBorder="1" applyAlignment="1" applyProtection="1">
      <alignment horizontal="left" vertical="center" indent="2"/>
      <protection hidden="1"/>
    </xf>
    <xf numFmtId="0" fontId="15" fillId="0" borderId="18" xfId="0" applyFont="1" applyBorder="1" applyAlignment="1" applyProtection="1">
      <alignment horizontal="left" vertical="center" wrapText="1" indent="2"/>
      <protection hidden="1"/>
    </xf>
    <xf numFmtId="0" fontId="0" fillId="0" borderId="19" xfId="0" applyBorder="1" applyProtection="1">
      <protection hidden="1"/>
    </xf>
    <xf numFmtId="1" fontId="7" fillId="2" borderId="17" xfId="0" applyNumberFormat="1" applyFont="1" applyFill="1" applyBorder="1" applyAlignment="1" applyProtection="1">
      <alignment horizontal="center"/>
      <protection hidden="1"/>
    </xf>
    <xf numFmtId="0" fontId="7" fillId="3" borderId="0" xfId="0" applyFont="1" applyFill="1" applyProtection="1">
      <protection locked="0"/>
    </xf>
    <xf numFmtId="166" fontId="7" fillId="0" borderId="17" xfId="0" applyNumberFormat="1" applyFont="1" applyBorder="1" applyAlignment="1" applyProtection="1">
      <alignment horizontal="center"/>
      <protection hidden="1"/>
    </xf>
    <xf numFmtId="164" fontId="7" fillId="0" borderId="17" xfId="0" applyNumberFormat="1" applyFont="1" applyBorder="1" applyAlignment="1" applyProtection="1">
      <alignment horizontal="center"/>
      <protection hidden="1"/>
    </xf>
    <xf numFmtId="44" fontId="17" fillId="2" borderId="0" xfId="0" applyNumberFormat="1" applyFont="1" applyFill="1" applyAlignment="1" applyProtection="1">
      <alignment horizontal="center"/>
      <protection hidden="1"/>
    </xf>
    <xf numFmtId="0" fontId="7" fillId="0" borderId="0" xfId="0" applyFont="1" applyProtection="1">
      <protection locked="0"/>
    </xf>
    <xf numFmtId="0" fontId="7" fillId="2" borderId="0" xfId="0" applyFont="1" applyFill="1" applyAlignment="1" applyProtection="1">
      <alignment horizontal="left"/>
      <protection locked="0"/>
    </xf>
    <xf numFmtId="0" fontId="7" fillId="0" borderId="0" xfId="0" applyFont="1" applyAlignment="1" applyProtection="1">
      <alignment horizontal="left"/>
      <protection locked="0"/>
    </xf>
    <xf numFmtId="0" fontId="0" fillId="0" borderId="19" xfId="0" applyBorder="1" applyAlignment="1" applyProtection="1">
      <alignment wrapText="1"/>
      <protection hidden="1"/>
    </xf>
    <xf numFmtId="0" fontId="2" fillId="0" borderId="17" xfId="0" applyFont="1" applyBorder="1" applyProtection="1">
      <protection hidden="1"/>
    </xf>
    <xf numFmtId="0" fontId="2" fillId="0" borderId="17" xfId="0" applyFont="1" applyBorder="1" applyAlignment="1" applyProtection="1">
      <alignment wrapText="1"/>
      <protection hidden="1"/>
    </xf>
    <xf numFmtId="0" fontId="2" fillId="0" borderId="19" xfId="0" applyFont="1" applyBorder="1" applyAlignment="1" applyProtection="1">
      <alignment wrapText="1"/>
      <protection hidden="1"/>
    </xf>
    <xf numFmtId="0" fontId="0" fillId="0" borderId="18" xfId="0" applyBorder="1" applyAlignment="1" applyProtection="1">
      <alignment wrapText="1"/>
      <protection hidden="1"/>
    </xf>
    <xf numFmtId="0" fontId="0" fillId="0" borderId="23" xfId="0" applyBorder="1" applyAlignment="1" applyProtection="1">
      <alignment wrapText="1"/>
      <protection hidden="1"/>
    </xf>
    <xf numFmtId="0" fontId="0" fillId="0" borderId="25" xfId="0" applyBorder="1" applyAlignment="1" applyProtection="1">
      <alignment wrapText="1"/>
      <protection hidden="1"/>
    </xf>
    <xf numFmtId="165" fontId="7" fillId="0" borderId="0" xfId="0" applyNumberFormat="1" applyFont="1" applyAlignment="1" applyProtection="1">
      <alignment horizontal="left"/>
      <protection locked="0"/>
    </xf>
    <xf numFmtId="165" fontId="7" fillId="2" borderId="0" xfId="0" applyNumberFormat="1" applyFont="1" applyFill="1" applyAlignment="1" applyProtection="1">
      <alignment horizontal="left"/>
      <protection locked="0"/>
    </xf>
    <xf numFmtId="165" fontId="7" fillId="3" borderId="17" xfId="0" applyNumberFormat="1" applyFont="1" applyFill="1" applyBorder="1" applyAlignment="1" applyProtection="1">
      <alignment horizontal="left"/>
      <protection locked="0"/>
    </xf>
    <xf numFmtId="0" fontId="6" fillId="2" borderId="0" xfId="0" applyFont="1" applyFill="1" applyAlignment="1">
      <alignment horizontal="center"/>
    </xf>
    <xf numFmtId="0" fontId="6" fillId="2" borderId="0" xfId="0" applyFont="1" applyFill="1" applyAlignment="1">
      <alignment horizontal="center" wrapText="1"/>
    </xf>
    <xf numFmtId="165" fontId="6" fillId="2" borderId="0" xfId="0" applyNumberFormat="1" applyFont="1" applyFill="1" applyAlignment="1">
      <alignment horizontal="center" wrapText="1"/>
    </xf>
    <xf numFmtId="0" fontId="6" fillId="2" borderId="0" xfId="1" applyNumberFormat="1" applyFont="1" applyFill="1" applyAlignment="1" applyProtection="1">
      <alignment wrapText="1"/>
    </xf>
    <xf numFmtId="44" fontId="6" fillId="2" borderId="0" xfId="1" applyFont="1" applyFill="1" applyProtection="1"/>
    <xf numFmtId="0" fontId="7" fillId="2" borderId="0" xfId="0" applyFont="1" applyFill="1" applyAlignment="1">
      <alignment horizontal="center"/>
    </xf>
    <xf numFmtId="0" fontId="6" fillId="2" borderId="0" xfId="0" applyFont="1" applyFill="1"/>
    <xf numFmtId="0" fontId="6" fillId="2" borderId="0" xfId="0" applyFont="1" applyFill="1" applyAlignment="1">
      <alignment horizontal="left"/>
    </xf>
    <xf numFmtId="0" fontId="13" fillId="2" borderId="0" xfId="0" applyFont="1" applyFill="1" applyAlignment="1">
      <alignment horizontal="left"/>
    </xf>
    <xf numFmtId="0" fontId="7" fillId="3" borderId="0" xfId="0" applyFont="1" applyFill="1" applyAlignment="1" applyProtection="1">
      <alignment horizontal="left"/>
      <protection locked="0"/>
    </xf>
    <xf numFmtId="0" fontId="2" fillId="0" borderId="17" xfId="0" applyFont="1" applyBorder="1" applyAlignment="1">
      <alignment horizontal="center"/>
    </xf>
  </cellXfs>
  <cellStyles count="3">
    <cellStyle name="Currency" xfId="1" builtinId="4"/>
    <cellStyle name="Normal" xfId="0" builtinId="0"/>
    <cellStyle name="Title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44"/>
  <sheetViews>
    <sheetView showGridLines="0" zoomScaleNormal="100" workbookViewId="0">
      <selection activeCell="A4" sqref="A4"/>
    </sheetView>
  </sheetViews>
  <sheetFormatPr defaultColWidth="8.85546875" defaultRowHeight="15" x14ac:dyDescent="0.25"/>
  <cols>
    <col min="1" max="1" width="115" customWidth="1"/>
    <col min="2" max="2" width="55.140625" customWidth="1"/>
  </cols>
  <sheetData>
    <row r="1" spans="1:2" ht="18.75" x14ac:dyDescent="0.3">
      <c r="A1" s="51" t="s">
        <v>404</v>
      </c>
    </row>
    <row r="2" spans="1:2" ht="18.75" x14ac:dyDescent="0.3">
      <c r="A2" s="91" t="s">
        <v>405</v>
      </c>
    </row>
    <row r="3" spans="1:2" ht="11.45" customHeight="1" x14ac:dyDescent="0.3">
      <c r="A3" s="91"/>
    </row>
    <row r="4" spans="1:2" ht="17.649999999999999" customHeight="1" x14ac:dyDescent="0.25">
      <c r="A4" s="33" t="s">
        <v>556</v>
      </c>
    </row>
    <row r="5" spans="1:2" ht="23.1" customHeight="1" x14ac:dyDescent="0.25">
      <c r="A5" s="106" t="s">
        <v>406</v>
      </c>
      <c r="B5" s="52"/>
    </row>
    <row r="6" spans="1:2" ht="134.65" customHeight="1" x14ac:dyDescent="0.25">
      <c r="A6" s="107" t="s">
        <v>552</v>
      </c>
      <c r="B6" s="52"/>
    </row>
    <row r="7" spans="1:2" ht="15.95" customHeight="1" x14ac:dyDescent="0.25">
      <c r="A7" s="108"/>
      <c r="B7" s="52"/>
    </row>
    <row r="8" spans="1:2" x14ac:dyDescent="0.25">
      <c r="A8" s="108" t="s">
        <v>436</v>
      </c>
      <c r="B8" s="52"/>
    </row>
    <row r="9" spans="1:2" x14ac:dyDescent="0.25">
      <c r="A9" s="105" t="s">
        <v>437</v>
      </c>
      <c r="B9" s="52"/>
    </row>
    <row r="10" spans="1:2" x14ac:dyDescent="0.25">
      <c r="A10" s="105" t="s">
        <v>532</v>
      </c>
      <c r="B10" s="52"/>
    </row>
    <row r="11" spans="1:2" x14ac:dyDescent="0.25">
      <c r="A11" s="105" t="s">
        <v>438</v>
      </c>
      <c r="B11" s="52"/>
    </row>
    <row r="12" spans="1:2" x14ac:dyDescent="0.25">
      <c r="A12" s="105"/>
      <c r="B12" s="52"/>
    </row>
    <row r="13" spans="1:2" x14ac:dyDescent="0.25">
      <c r="A13" s="92" t="s">
        <v>533</v>
      </c>
      <c r="B13" s="52"/>
    </row>
    <row r="14" spans="1:2" x14ac:dyDescent="0.25">
      <c r="A14" s="109" t="s">
        <v>534</v>
      </c>
      <c r="B14" s="52"/>
    </row>
    <row r="15" spans="1:2" x14ac:dyDescent="0.25">
      <c r="A15" s="92" t="s">
        <v>535</v>
      </c>
      <c r="B15" s="52"/>
    </row>
    <row r="16" spans="1:2" ht="30" x14ac:dyDescent="0.25">
      <c r="A16" s="92" t="s">
        <v>539</v>
      </c>
      <c r="B16" s="52"/>
    </row>
    <row r="17" spans="1:2" ht="29.65" customHeight="1" x14ac:dyDescent="0.25">
      <c r="A17" s="110" t="s">
        <v>540</v>
      </c>
      <c r="B17" s="52"/>
    </row>
    <row r="18" spans="1:2" ht="30" x14ac:dyDescent="0.25">
      <c r="A18" s="92" t="s">
        <v>548</v>
      </c>
      <c r="B18" s="52"/>
    </row>
    <row r="19" spans="1:2" x14ac:dyDescent="0.25">
      <c r="A19" s="92" t="s">
        <v>544</v>
      </c>
      <c r="B19" s="52"/>
    </row>
    <row r="20" spans="1:2" x14ac:dyDescent="0.25">
      <c r="A20" s="105" t="s">
        <v>545</v>
      </c>
    </row>
    <row r="21" spans="1:2" x14ac:dyDescent="0.25">
      <c r="A21" s="92" t="s">
        <v>547</v>
      </c>
      <c r="B21" s="52"/>
    </row>
    <row r="22" spans="1:2" ht="57.6" hidden="1" customHeight="1" x14ac:dyDescent="0.25">
      <c r="A22" s="92" t="s">
        <v>407</v>
      </c>
      <c r="B22" s="52"/>
    </row>
    <row r="23" spans="1:2" ht="29.1" hidden="1" customHeight="1" thickBot="1" x14ac:dyDescent="0.3">
      <c r="A23" s="111" t="s">
        <v>408</v>
      </c>
      <c r="B23" s="52"/>
    </row>
    <row r="24" spans="1:2" ht="17.100000000000001" customHeight="1" x14ac:dyDescent="0.25">
      <c r="A24" s="110" t="s">
        <v>541</v>
      </c>
      <c r="B24" s="52"/>
    </row>
    <row r="25" spans="1:2" ht="30" x14ac:dyDescent="0.25">
      <c r="A25" s="92" t="s">
        <v>536</v>
      </c>
      <c r="B25" s="52"/>
    </row>
    <row r="26" spans="1:2" ht="45" x14ac:dyDescent="0.25">
      <c r="A26" s="92" t="s">
        <v>546</v>
      </c>
      <c r="B26" s="52"/>
    </row>
    <row r="27" spans="1:2" x14ac:dyDescent="0.25">
      <c r="A27" s="92" t="s">
        <v>537</v>
      </c>
      <c r="B27" s="52"/>
    </row>
    <row r="28" spans="1:2" ht="30" x14ac:dyDescent="0.25">
      <c r="A28" s="92" t="s">
        <v>550</v>
      </c>
      <c r="B28" s="52"/>
    </row>
    <row r="29" spans="1:2" ht="33.4" customHeight="1" x14ac:dyDescent="0.25">
      <c r="A29" s="92" t="s">
        <v>538</v>
      </c>
      <c r="B29" s="52"/>
    </row>
    <row r="30" spans="1:2" ht="45" x14ac:dyDescent="0.25">
      <c r="A30" s="92" t="s">
        <v>551</v>
      </c>
      <c r="B30" s="52"/>
    </row>
    <row r="31" spans="1:2" x14ac:dyDescent="0.25">
      <c r="A31" s="92"/>
      <c r="B31" s="52"/>
    </row>
    <row r="32" spans="1:2" ht="30" x14ac:dyDescent="0.25">
      <c r="A32" s="92" t="s">
        <v>554</v>
      </c>
      <c r="B32" s="52"/>
    </row>
    <row r="33" spans="1:2" x14ac:dyDescent="0.25">
      <c r="A33" s="92"/>
      <c r="B33" s="52"/>
    </row>
    <row r="34" spans="1:2" ht="15.75" x14ac:dyDescent="0.25">
      <c r="A34" s="93" t="s">
        <v>409</v>
      </c>
      <c r="B34" s="52"/>
    </row>
    <row r="35" spans="1:2" x14ac:dyDescent="0.25">
      <c r="A35" s="94" t="s">
        <v>410</v>
      </c>
      <c r="B35" s="52"/>
    </row>
    <row r="36" spans="1:2" x14ac:dyDescent="0.25">
      <c r="A36" s="94" t="s">
        <v>411</v>
      </c>
    </row>
    <row r="37" spans="1:2" x14ac:dyDescent="0.25">
      <c r="A37" s="94" t="s">
        <v>412</v>
      </c>
    </row>
    <row r="38" spans="1:2" x14ac:dyDescent="0.25">
      <c r="A38" s="94" t="s">
        <v>413</v>
      </c>
    </row>
    <row r="39" spans="1:2" s="52" customFormat="1" ht="75" x14ac:dyDescent="0.25">
      <c r="A39" s="95" t="s">
        <v>414</v>
      </c>
    </row>
    <row r="40" spans="1:2" ht="60" x14ac:dyDescent="0.25">
      <c r="A40" s="95" t="s">
        <v>415</v>
      </c>
    </row>
    <row r="41" spans="1:2" x14ac:dyDescent="0.25">
      <c r="A41" s="94" t="s">
        <v>416</v>
      </c>
    </row>
    <row r="42" spans="1:2" x14ac:dyDescent="0.25">
      <c r="A42" s="94" t="s">
        <v>417</v>
      </c>
    </row>
    <row r="43" spans="1:2" x14ac:dyDescent="0.25">
      <c r="A43" s="94" t="s">
        <v>418</v>
      </c>
    </row>
    <row r="44" spans="1:2" x14ac:dyDescent="0.25">
      <c r="A44" s="96"/>
    </row>
  </sheetData>
  <sheetProtection algorithmName="SHA-512" hashValue="2L5sHwVjxXIK+l2zrOm5rQCMtJs83YvXoEtv6YjMXGZ7lQK+fOvMQCf7ckJ4Ut37YOqVOk4NtExcpJBnaJtntw==" saltValue="4dP5xjCBcO+3v0+z7UwpzQ==" spinCount="100000" sheet="1" objects="1" scenarios="1" selectLockedCells="1"/>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79998168889431442"/>
  </sheetPr>
  <dimension ref="A1:AE310"/>
  <sheetViews>
    <sheetView tabSelected="1" topLeftCell="A6" zoomScaleNormal="100" workbookViewId="0">
      <selection activeCell="H18" sqref="H18"/>
    </sheetView>
  </sheetViews>
  <sheetFormatPr defaultColWidth="8.5703125" defaultRowHeight="14.45" customHeight="1" x14ac:dyDescent="0.25"/>
  <cols>
    <col min="1" max="1" width="2.140625" style="37" customWidth="1"/>
    <col min="2" max="2" width="5.140625" style="37" customWidth="1"/>
    <col min="3" max="3" width="18.28515625" style="37" customWidth="1"/>
    <col min="4" max="4" width="15.85546875" style="37" customWidth="1"/>
    <col min="5" max="5" width="18.140625" style="37" customWidth="1"/>
    <col min="6" max="6" width="17.5703125" style="37" customWidth="1"/>
    <col min="7" max="7" width="15.140625" style="37" customWidth="1"/>
    <col min="8" max="8" width="29.42578125" style="37" customWidth="1"/>
    <col min="9" max="9" width="19" style="104" customWidth="1"/>
    <col min="10" max="10" width="18.140625" style="112" customWidth="1"/>
    <col min="11" max="11" width="19.42578125" style="37" customWidth="1"/>
    <col min="12" max="12" width="17.85546875" style="38" customWidth="1"/>
    <col min="13" max="13" width="16.140625" style="54" customWidth="1"/>
    <col min="14" max="14" width="13.140625" style="38" customWidth="1"/>
    <col min="15" max="15" width="16.7109375" style="38" customWidth="1"/>
    <col min="16" max="16" width="16.140625" style="53" bestFit="1" customWidth="1"/>
    <col min="17" max="17" width="13.7109375" style="60" customWidth="1"/>
    <col min="18" max="18" width="15" style="89" customWidth="1"/>
    <col min="19" max="19" width="14" style="37" customWidth="1"/>
    <col min="20" max="20" width="21.140625" style="39" hidden="1" customWidth="1"/>
    <col min="21" max="21" width="48" style="39" hidden="1" customWidth="1"/>
    <col min="22" max="22" width="9" style="84" hidden="1" customWidth="1"/>
    <col min="23" max="23" width="44.42578125" style="39" hidden="1" customWidth="1"/>
    <col min="24" max="24" width="8.42578125" style="84" hidden="1" customWidth="1"/>
    <col min="25" max="25" width="6" style="84" hidden="1" customWidth="1"/>
    <col min="26" max="27" width="8.5703125" style="84" customWidth="1"/>
    <col min="28" max="28" width="17" style="39" customWidth="1"/>
    <col min="29" max="31" width="8.5703125" style="39"/>
    <col min="32" max="16384" width="8.5703125" style="37"/>
  </cols>
  <sheetData>
    <row r="1" spans="1:24" ht="14.45" customHeight="1" x14ac:dyDescent="0.25">
      <c r="C1" s="121" t="s">
        <v>556</v>
      </c>
    </row>
    <row r="2" spans="1:24" ht="8.4499999999999993" customHeight="1" x14ac:dyDescent="0.25">
      <c r="A2" s="34"/>
      <c r="C2" s="120"/>
      <c r="D2" s="36"/>
      <c r="E2" s="36"/>
      <c r="F2" s="34"/>
      <c r="G2" s="36"/>
      <c r="H2" s="36"/>
      <c r="I2" s="103"/>
      <c r="J2" s="113"/>
      <c r="K2" s="36"/>
      <c r="L2" s="40"/>
      <c r="M2" s="55"/>
      <c r="N2" s="40"/>
      <c r="O2" s="40"/>
      <c r="P2" s="33"/>
      <c r="Q2" s="59"/>
      <c r="R2" s="90"/>
      <c r="S2" s="34"/>
      <c r="T2" s="41"/>
      <c r="U2" s="41"/>
      <c r="V2" s="85"/>
      <c r="W2" s="81"/>
      <c r="X2" s="85"/>
    </row>
    <row r="3" spans="1:24" ht="17.100000000000001" customHeight="1" thickBot="1" x14ac:dyDescent="0.3">
      <c r="A3" s="34"/>
      <c r="B3" s="35"/>
      <c r="C3" s="120"/>
      <c r="D3" s="36"/>
      <c r="E3" s="36"/>
      <c r="F3" s="34"/>
      <c r="G3" s="36"/>
      <c r="H3" s="36"/>
      <c r="I3" s="103"/>
      <c r="J3" s="113"/>
      <c r="K3" s="36"/>
      <c r="L3" s="40"/>
      <c r="M3" s="55"/>
      <c r="N3" s="40"/>
      <c r="O3" s="40"/>
      <c r="Q3" s="59"/>
      <c r="R3" s="90"/>
      <c r="S3" s="34"/>
      <c r="T3" s="41"/>
      <c r="U3" s="41"/>
      <c r="V3" s="85"/>
      <c r="W3" s="41"/>
      <c r="X3" s="85"/>
    </row>
    <row r="4" spans="1:24" ht="17.649999999999999" customHeight="1" thickBot="1" x14ac:dyDescent="0.3">
      <c r="A4" s="34"/>
      <c r="C4" s="122" t="s">
        <v>397</v>
      </c>
      <c r="D4" s="124"/>
      <c r="E4" s="124"/>
      <c r="F4" s="124"/>
      <c r="G4" s="124"/>
      <c r="J4" s="113"/>
      <c r="K4" s="36"/>
      <c r="M4" s="55"/>
      <c r="N4" s="40"/>
      <c r="O4" s="120" t="s">
        <v>553</v>
      </c>
      <c r="P4" s="65">
        <f>SUM(P10:P310)</f>
        <v>0</v>
      </c>
      <c r="Q4" s="59"/>
      <c r="R4" s="90"/>
      <c r="S4" s="34"/>
      <c r="T4" s="41"/>
      <c r="U4" s="41"/>
      <c r="V4" s="85"/>
      <c r="W4" s="41"/>
      <c r="X4" s="85"/>
    </row>
    <row r="5" spans="1:24" ht="17.649999999999999" customHeight="1" x14ac:dyDescent="0.25">
      <c r="A5" s="34"/>
      <c r="C5" s="122" t="s">
        <v>528</v>
      </c>
      <c r="D5" s="98"/>
      <c r="E5" s="102"/>
      <c r="H5" s="102"/>
      <c r="J5" s="113"/>
      <c r="K5" s="36"/>
      <c r="M5" s="55"/>
      <c r="N5" s="40"/>
      <c r="O5" s="40"/>
      <c r="P5" s="101"/>
      <c r="Q5" s="59"/>
      <c r="R5" s="90"/>
      <c r="S5" s="34"/>
      <c r="T5" s="41"/>
      <c r="U5" s="41"/>
      <c r="V5" s="85"/>
      <c r="W5" s="41"/>
      <c r="X5" s="85"/>
    </row>
    <row r="6" spans="1:24" ht="15.75" x14ac:dyDescent="0.25">
      <c r="A6" s="34"/>
      <c r="C6" s="53" t="s">
        <v>529</v>
      </c>
      <c r="D6" s="62"/>
      <c r="E6" s="36"/>
      <c r="F6" s="34"/>
      <c r="G6" s="36"/>
      <c r="H6" s="36"/>
      <c r="I6" s="103"/>
      <c r="J6" s="113"/>
      <c r="K6" s="36"/>
      <c r="L6" s="40"/>
      <c r="M6" s="55"/>
      <c r="N6" s="40"/>
      <c r="O6" s="40"/>
      <c r="P6" s="42"/>
      <c r="Q6" s="59"/>
      <c r="R6" s="90"/>
      <c r="S6" s="34"/>
      <c r="T6" s="41"/>
      <c r="U6" s="41"/>
      <c r="V6" s="85"/>
      <c r="W6" s="41"/>
      <c r="X6" s="85"/>
    </row>
    <row r="7" spans="1:24" ht="15.75" x14ac:dyDescent="0.25">
      <c r="A7" s="34"/>
      <c r="E7" s="36"/>
      <c r="F7" s="34"/>
      <c r="G7" s="36"/>
      <c r="I7" s="103"/>
      <c r="J7" s="113"/>
      <c r="K7" s="36"/>
      <c r="L7" s="40"/>
      <c r="M7" s="55"/>
      <c r="N7" s="40"/>
      <c r="O7" s="40"/>
      <c r="P7" s="42"/>
      <c r="Q7" s="59"/>
      <c r="R7" s="90"/>
      <c r="S7" s="34"/>
      <c r="T7" s="41"/>
      <c r="U7" s="41"/>
      <c r="V7" s="85"/>
      <c r="W7" s="41"/>
      <c r="X7" s="85"/>
    </row>
    <row r="8" spans="1:24" ht="15" customHeight="1" x14ac:dyDescent="0.25">
      <c r="A8" s="34"/>
      <c r="B8" s="123" t="s">
        <v>247</v>
      </c>
      <c r="C8" s="58"/>
      <c r="D8" s="58"/>
      <c r="E8" s="36"/>
      <c r="F8" s="34"/>
      <c r="G8" s="36"/>
      <c r="H8" s="58"/>
      <c r="I8" s="103"/>
      <c r="J8" s="113"/>
      <c r="K8" s="36"/>
      <c r="L8" s="40"/>
      <c r="M8" s="55"/>
      <c r="N8" s="40"/>
      <c r="O8" s="40"/>
      <c r="P8" s="43"/>
      <c r="Q8" s="59"/>
      <c r="R8" s="90"/>
      <c r="S8" s="34"/>
      <c r="T8" s="41"/>
      <c r="U8" s="41"/>
      <c r="V8" s="85"/>
      <c r="W8" s="41"/>
      <c r="X8" s="85"/>
    </row>
    <row r="9" spans="1:24" ht="15" customHeight="1" x14ac:dyDescent="0.25">
      <c r="A9" s="34"/>
      <c r="B9" s="57"/>
      <c r="C9" s="58"/>
      <c r="D9" s="58"/>
      <c r="E9" s="36"/>
      <c r="F9" s="34"/>
      <c r="G9" s="36"/>
      <c r="H9" s="58"/>
      <c r="I9" s="103"/>
      <c r="J9" s="113"/>
      <c r="K9" s="36"/>
      <c r="L9" s="40"/>
      <c r="M9" s="55"/>
      <c r="N9" s="40"/>
      <c r="O9" s="40"/>
      <c r="P9" s="43"/>
      <c r="Q9" s="59"/>
      <c r="R9" s="90"/>
      <c r="S9" s="34"/>
      <c r="T9" s="41"/>
      <c r="U9" s="41"/>
      <c r="V9" s="85"/>
      <c r="W9" s="41"/>
      <c r="X9" s="85"/>
    </row>
    <row r="10" spans="1:24" ht="50.1" customHeight="1" thickBot="1" x14ac:dyDescent="0.3">
      <c r="A10" s="34"/>
      <c r="B10" s="44" t="s">
        <v>200</v>
      </c>
      <c r="C10" s="116" t="s">
        <v>530</v>
      </c>
      <c r="D10" s="116" t="s">
        <v>531</v>
      </c>
      <c r="E10" s="115" t="s">
        <v>398</v>
      </c>
      <c r="F10" s="116" t="s">
        <v>400</v>
      </c>
      <c r="G10" s="115" t="s">
        <v>172</v>
      </c>
      <c r="H10" s="116" t="s">
        <v>549</v>
      </c>
      <c r="I10" s="117" t="s">
        <v>542</v>
      </c>
      <c r="J10" s="117" t="s">
        <v>543</v>
      </c>
      <c r="K10" s="115" t="s">
        <v>399</v>
      </c>
      <c r="L10" s="115" t="s">
        <v>215</v>
      </c>
      <c r="M10" s="116" t="s">
        <v>173</v>
      </c>
      <c r="N10" s="116" t="s">
        <v>169</v>
      </c>
      <c r="O10" s="115" t="s">
        <v>170</v>
      </c>
      <c r="P10" s="115" t="s">
        <v>171</v>
      </c>
      <c r="Q10" s="118" t="s">
        <v>525</v>
      </c>
      <c r="R10" s="119" t="s">
        <v>419</v>
      </c>
      <c r="S10" s="34"/>
      <c r="T10" s="41"/>
      <c r="U10" s="41"/>
      <c r="V10" s="85"/>
      <c r="W10" s="82" t="s">
        <v>219</v>
      </c>
      <c r="X10" s="86" t="s">
        <v>170</v>
      </c>
    </row>
    <row r="11" spans="1:24" ht="15.75" x14ac:dyDescent="0.25">
      <c r="A11" s="34"/>
      <c r="B11" s="45">
        <v>1</v>
      </c>
      <c r="C11" s="46"/>
      <c r="D11" s="46"/>
      <c r="E11" s="46"/>
      <c r="F11" s="47"/>
      <c r="G11" s="46"/>
      <c r="H11" s="46"/>
      <c r="I11" s="114"/>
      <c r="J11" s="114"/>
      <c r="K11" s="99" t="str">
        <f>IF(I11="","",I11)</f>
        <v/>
      </c>
      <c r="L11" s="48" t="str">
        <f>IFERROR(VLOOKUP(F11,Lists!B:C,2,FALSE),"")</f>
        <v/>
      </c>
      <c r="M11" s="56" t="str">
        <f>IFERROR(INDEX(Sheet1!$B$2:$B$4,MATCH('Claims Summary'!U11,Sheet1!$A$2:$A$4,0)),"")</f>
        <v/>
      </c>
      <c r="N11" s="97" t="str">
        <f>IF(J11="","",(MROUND((J11-I11)*24,0.25)*4))</f>
        <v/>
      </c>
      <c r="O11" s="88">
        <f>IFERROR(INDEX('LTSS Rates'!$A$2:$E$5,MATCH(W11,'LTSS Rates'!$A$2:$A$5,0),MATCH(X11,'LTSS Rates'!$A$2:$E$2,0)),0)</f>
        <v>0</v>
      </c>
      <c r="P11" s="49" t="str">
        <f>IF(H11="","",(IFERROR(N11*O11,0)))</f>
        <v/>
      </c>
      <c r="Q11" s="61"/>
      <c r="R11" s="63" t="str">
        <f>IF(P11="","",(P11+Q11))</f>
        <v/>
      </c>
      <c r="S11" s="34"/>
      <c r="T11" s="41" t="s">
        <v>206</v>
      </c>
      <c r="U11" s="41" t="str">
        <f t="shared" ref="U11:U74" si="0">CONCATENATE(T11,G11)</f>
        <v>Personal Supports</v>
      </c>
      <c r="V11" s="85"/>
      <c r="W11" s="41" t="str">
        <f t="shared" ref="W11:W74" si="1">IF(G11="State Funded",CONCATENATE(T11,"CP"),CONCATENATE(T11,G11))</f>
        <v>Personal Supports</v>
      </c>
      <c r="X11" s="85" t="str">
        <f t="shared" ref="X11:X74" si="2">CONCATENATE(L11," ","Rate")</f>
        <v xml:space="preserve"> Rate</v>
      </c>
    </row>
    <row r="12" spans="1:24" ht="15.75" x14ac:dyDescent="0.25">
      <c r="A12" s="34"/>
      <c r="B12" s="45">
        <v>2</v>
      </c>
      <c r="C12" s="46"/>
      <c r="D12" s="46"/>
      <c r="E12" s="46"/>
      <c r="F12" s="47"/>
      <c r="G12" s="46"/>
      <c r="H12" s="46"/>
      <c r="I12" s="114"/>
      <c r="J12" s="114"/>
      <c r="K12" s="99" t="str">
        <f t="shared" ref="K12:K75" si="3">IF(I12="","",I12)</f>
        <v/>
      </c>
      <c r="L12" s="48" t="str">
        <f>IFERROR(VLOOKUP(F12,Lists!B:C,2,FALSE),"")</f>
        <v/>
      </c>
      <c r="M12" s="56" t="str">
        <f>IFERROR(INDEX(Sheet1!$B$2:$B$4,MATCH('Claims Summary'!U12,Sheet1!$A$2:$A$4,0)),"")</f>
        <v/>
      </c>
      <c r="N12" s="97" t="str">
        <f t="shared" ref="N12:N75" si="4">IF(J12="","",(MROUND((J12-I12)*24,0.25)*4))</f>
        <v/>
      </c>
      <c r="O12" s="88">
        <f>IFERROR(INDEX('LTSS Rates'!$A$2:$E$5,MATCH(W12,'LTSS Rates'!$A$2:$A$5,0),MATCH(X12,'LTSS Rates'!$A$2:$E$2,0)),0)</f>
        <v>0</v>
      </c>
      <c r="P12" s="49" t="str">
        <f t="shared" ref="P12:P75" si="5">IF(H12="","",(IFERROR(N12*O12,0)))</f>
        <v/>
      </c>
      <c r="Q12" s="61"/>
      <c r="R12" s="63" t="str">
        <f t="shared" ref="R12:R75" si="6">IF(P12="","",(P12+Q12))</f>
        <v/>
      </c>
      <c r="S12" s="34"/>
      <c r="T12" s="41" t="s">
        <v>206</v>
      </c>
      <c r="U12" s="41" t="str">
        <f t="shared" si="0"/>
        <v>Personal Supports</v>
      </c>
      <c r="V12" s="85"/>
      <c r="W12" s="41" t="str">
        <f t="shared" si="1"/>
        <v>Personal Supports</v>
      </c>
      <c r="X12" s="85" t="str">
        <f t="shared" si="2"/>
        <v xml:space="preserve"> Rate</v>
      </c>
    </row>
    <row r="13" spans="1:24" ht="15.75" x14ac:dyDescent="0.25">
      <c r="A13" s="34"/>
      <c r="B13" s="45">
        <v>3</v>
      </c>
      <c r="C13" s="46"/>
      <c r="D13" s="46"/>
      <c r="E13" s="46"/>
      <c r="F13" s="47"/>
      <c r="G13" s="46"/>
      <c r="H13" s="46"/>
      <c r="I13" s="114"/>
      <c r="J13" s="114"/>
      <c r="K13" s="99" t="str">
        <f t="shared" si="3"/>
        <v/>
      </c>
      <c r="L13" s="48" t="str">
        <f>IFERROR(VLOOKUP(F13,Lists!B:C,2,FALSE),"")</f>
        <v/>
      </c>
      <c r="M13" s="56" t="str">
        <f>IFERROR(INDEX(Sheet1!$B$2:$B$4,MATCH('Claims Summary'!U13,Sheet1!$A$2:$A$4,0)),"")</f>
        <v/>
      </c>
      <c r="N13" s="97" t="str">
        <f t="shared" si="4"/>
        <v/>
      </c>
      <c r="O13" s="88">
        <f>IFERROR(INDEX('LTSS Rates'!$A$2:$E$5,MATCH(W13,'LTSS Rates'!$A$2:$A$5,0),MATCH(X13,'LTSS Rates'!$A$2:$E$2,0)),0)</f>
        <v>0</v>
      </c>
      <c r="P13" s="49" t="str">
        <f t="shared" si="5"/>
        <v/>
      </c>
      <c r="Q13" s="61"/>
      <c r="R13" s="63" t="str">
        <f t="shared" si="6"/>
        <v/>
      </c>
      <c r="S13" s="34"/>
      <c r="T13" s="41" t="s">
        <v>206</v>
      </c>
      <c r="U13" s="41" t="str">
        <f t="shared" si="0"/>
        <v>Personal Supports</v>
      </c>
      <c r="V13" s="85"/>
      <c r="W13" s="41" t="str">
        <f t="shared" si="1"/>
        <v>Personal Supports</v>
      </c>
      <c r="X13" s="85" t="str">
        <f t="shared" si="2"/>
        <v xml:space="preserve"> Rate</v>
      </c>
    </row>
    <row r="14" spans="1:24" ht="15.75" x14ac:dyDescent="0.25">
      <c r="A14" s="34"/>
      <c r="B14" s="45">
        <v>4</v>
      </c>
      <c r="C14" s="46"/>
      <c r="D14" s="46"/>
      <c r="E14" s="46"/>
      <c r="F14" s="47"/>
      <c r="G14" s="46"/>
      <c r="H14" s="46"/>
      <c r="I14" s="114"/>
      <c r="J14" s="114"/>
      <c r="K14" s="99" t="str">
        <f t="shared" si="3"/>
        <v/>
      </c>
      <c r="L14" s="48" t="str">
        <f>IFERROR(VLOOKUP(F14,Lists!B:C,2,FALSE),"")</f>
        <v/>
      </c>
      <c r="M14" s="56" t="str">
        <f>IFERROR(INDEX(Sheet1!$B$2:$B$4,MATCH('Claims Summary'!U14,Sheet1!$A$2:$A$4,0)),"")</f>
        <v/>
      </c>
      <c r="N14" s="48" t="str">
        <f t="shared" si="4"/>
        <v/>
      </c>
      <c r="O14" s="88">
        <f>IFERROR(INDEX('LTSS Rates'!$A$2:$E$5,MATCH(W14,'LTSS Rates'!$A$2:$A$5,0),MATCH(X14,'LTSS Rates'!$A$2:$E$2,0)),0)</f>
        <v>0</v>
      </c>
      <c r="P14" s="49" t="str">
        <f t="shared" si="5"/>
        <v/>
      </c>
      <c r="Q14" s="61"/>
      <c r="R14" s="63" t="str">
        <f t="shared" si="6"/>
        <v/>
      </c>
      <c r="S14" s="34"/>
      <c r="T14" s="41" t="s">
        <v>206</v>
      </c>
      <c r="U14" s="41" t="str">
        <f t="shared" si="0"/>
        <v>Personal Supports</v>
      </c>
      <c r="V14" s="85"/>
      <c r="W14" s="41" t="str">
        <f t="shared" si="1"/>
        <v>Personal Supports</v>
      </c>
      <c r="X14" s="85" t="str">
        <f t="shared" si="2"/>
        <v xml:space="preserve"> Rate</v>
      </c>
    </row>
    <row r="15" spans="1:24" ht="15.75" x14ac:dyDescent="0.25">
      <c r="A15" s="34"/>
      <c r="B15" s="45">
        <v>5</v>
      </c>
      <c r="C15" s="46"/>
      <c r="D15" s="46"/>
      <c r="E15" s="46"/>
      <c r="F15" s="47"/>
      <c r="G15" s="46"/>
      <c r="H15" s="46"/>
      <c r="I15" s="114"/>
      <c r="J15" s="114"/>
      <c r="K15" s="100" t="str">
        <f t="shared" si="3"/>
        <v/>
      </c>
      <c r="L15" s="48" t="str">
        <f>IFERROR(VLOOKUP(F15,Lists!B:C,2,FALSE),"")</f>
        <v/>
      </c>
      <c r="M15" s="56" t="str">
        <f>IFERROR(INDEX(Sheet1!$B$2:$B$4,MATCH('Claims Summary'!U15,Sheet1!$A$2:$A$4,0)),"")</f>
        <v/>
      </c>
      <c r="N15" s="48" t="str">
        <f t="shared" si="4"/>
        <v/>
      </c>
      <c r="O15" s="88">
        <f>IFERROR(INDEX('LTSS Rates'!$A$2:$E$5,MATCH(W15,'LTSS Rates'!$A$2:$A$5,0),MATCH(X15,'LTSS Rates'!$A$2:$E$2,0)),0)</f>
        <v>0</v>
      </c>
      <c r="P15" s="49" t="str">
        <f t="shared" si="5"/>
        <v/>
      </c>
      <c r="Q15" s="61"/>
      <c r="R15" s="63" t="str">
        <f t="shared" si="6"/>
        <v/>
      </c>
      <c r="S15" s="34"/>
      <c r="T15" s="41" t="s">
        <v>206</v>
      </c>
      <c r="U15" s="41" t="str">
        <f t="shared" si="0"/>
        <v>Personal Supports</v>
      </c>
      <c r="V15" s="85"/>
      <c r="W15" s="41" t="str">
        <f t="shared" si="1"/>
        <v>Personal Supports</v>
      </c>
      <c r="X15" s="85" t="str">
        <f t="shared" si="2"/>
        <v xml:space="preserve"> Rate</v>
      </c>
    </row>
    <row r="16" spans="1:24" ht="15.75" x14ac:dyDescent="0.25">
      <c r="A16" s="34"/>
      <c r="B16" s="45">
        <v>6</v>
      </c>
      <c r="C16" s="46"/>
      <c r="D16" s="46"/>
      <c r="E16" s="46"/>
      <c r="F16" s="47"/>
      <c r="G16" s="46"/>
      <c r="H16" s="46"/>
      <c r="I16" s="114"/>
      <c r="J16" s="114"/>
      <c r="K16" s="100" t="str">
        <f t="shared" si="3"/>
        <v/>
      </c>
      <c r="L16" s="48" t="str">
        <f>IFERROR(VLOOKUP(F16,Lists!B:C,2,FALSE),"")</f>
        <v/>
      </c>
      <c r="M16" s="56" t="str">
        <f>IFERROR(INDEX(Sheet1!$B$2:$B$4,MATCH('Claims Summary'!U16,Sheet1!$A$2:$A$4,0)),"")</f>
        <v/>
      </c>
      <c r="N16" s="48" t="str">
        <f t="shared" si="4"/>
        <v/>
      </c>
      <c r="O16" s="88">
        <f>IFERROR(INDEX('LTSS Rates'!$A$2:$E$5,MATCH(W16,'LTSS Rates'!$A$2:$A$5,0),MATCH(X16,'LTSS Rates'!$A$2:$E$2,0)),0)</f>
        <v>0</v>
      </c>
      <c r="P16" s="49" t="str">
        <f t="shared" si="5"/>
        <v/>
      </c>
      <c r="Q16" s="61"/>
      <c r="R16" s="63" t="str">
        <f t="shared" si="6"/>
        <v/>
      </c>
      <c r="S16" s="34"/>
      <c r="T16" s="41" t="s">
        <v>206</v>
      </c>
      <c r="U16" s="41" t="str">
        <f t="shared" si="0"/>
        <v>Personal Supports</v>
      </c>
      <c r="V16" s="85"/>
      <c r="W16" s="41" t="str">
        <f t="shared" si="1"/>
        <v>Personal Supports</v>
      </c>
      <c r="X16" s="85" t="str">
        <f t="shared" si="2"/>
        <v xml:space="preserve"> Rate</v>
      </c>
    </row>
    <row r="17" spans="1:24" ht="15.75" x14ac:dyDescent="0.25">
      <c r="A17" s="34"/>
      <c r="B17" s="45">
        <v>7</v>
      </c>
      <c r="C17" s="46"/>
      <c r="D17" s="46"/>
      <c r="E17" s="46"/>
      <c r="F17" s="47"/>
      <c r="G17" s="46"/>
      <c r="H17" s="46"/>
      <c r="I17" s="114"/>
      <c r="J17" s="114"/>
      <c r="K17" s="100" t="str">
        <f t="shared" si="3"/>
        <v/>
      </c>
      <c r="L17" s="48" t="str">
        <f>IFERROR(VLOOKUP(F17,Lists!B:C,2,FALSE),"")</f>
        <v/>
      </c>
      <c r="M17" s="56" t="str">
        <f>IFERROR(INDEX(Sheet1!$B$2:$B$4,MATCH('Claims Summary'!U17,Sheet1!$A$2:$A$4,0)),"")</f>
        <v/>
      </c>
      <c r="N17" s="48" t="str">
        <f t="shared" si="4"/>
        <v/>
      </c>
      <c r="O17" s="88">
        <f>IFERROR(INDEX('LTSS Rates'!$A$2:$E$5,MATCH(W17,'LTSS Rates'!$A$2:$A$5,0),MATCH(X17,'LTSS Rates'!$A$2:$E$2,0)),0)</f>
        <v>0</v>
      </c>
      <c r="P17" s="49" t="str">
        <f t="shared" si="5"/>
        <v/>
      </c>
      <c r="Q17" s="61"/>
      <c r="R17" s="63" t="str">
        <f t="shared" si="6"/>
        <v/>
      </c>
      <c r="S17" s="34"/>
      <c r="T17" s="41" t="s">
        <v>206</v>
      </c>
      <c r="U17" s="41" t="str">
        <f t="shared" si="0"/>
        <v>Personal Supports</v>
      </c>
      <c r="V17" s="85"/>
      <c r="W17" s="41" t="str">
        <f t="shared" si="1"/>
        <v>Personal Supports</v>
      </c>
      <c r="X17" s="85" t="str">
        <f t="shared" si="2"/>
        <v xml:space="preserve"> Rate</v>
      </c>
    </row>
    <row r="18" spans="1:24" ht="15.75" x14ac:dyDescent="0.25">
      <c r="A18" s="34"/>
      <c r="B18" s="45">
        <v>8</v>
      </c>
      <c r="C18" s="46"/>
      <c r="D18" s="46"/>
      <c r="E18" s="46"/>
      <c r="F18" s="47"/>
      <c r="G18" s="46"/>
      <c r="H18" s="46"/>
      <c r="I18" s="114"/>
      <c r="J18" s="114"/>
      <c r="K18" s="100" t="str">
        <f t="shared" si="3"/>
        <v/>
      </c>
      <c r="L18" s="48" t="str">
        <f>IFERROR(VLOOKUP(F18,Lists!B:C,2,FALSE),"")</f>
        <v/>
      </c>
      <c r="M18" s="56" t="str">
        <f>IFERROR(INDEX(Sheet1!$B$2:$B$4,MATCH('Claims Summary'!U18,Sheet1!$A$2:$A$4,0)),"")</f>
        <v/>
      </c>
      <c r="N18" s="48" t="str">
        <f t="shared" si="4"/>
        <v/>
      </c>
      <c r="O18" s="88">
        <f>IFERROR(INDEX('LTSS Rates'!$A$2:$E$5,MATCH(W18,'LTSS Rates'!$A$2:$A$5,0),MATCH(X18,'LTSS Rates'!$A$2:$E$2,0)),0)</f>
        <v>0</v>
      </c>
      <c r="P18" s="49" t="str">
        <f t="shared" si="5"/>
        <v/>
      </c>
      <c r="Q18" s="61"/>
      <c r="R18" s="63" t="str">
        <f t="shared" si="6"/>
        <v/>
      </c>
      <c r="S18" s="34"/>
      <c r="T18" s="41" t="s">
        <v>206</v>
      </c>
      <c r="U18" s="41" t="str">
        <f t="shared" si="0"/>
        <v>Personal Supports</v>
      </c>
      <c r="V18" s="85"/>
      <c r="W18" s="41" t="str">
        <f t="shared" si="1"/>
        <v>Personal Supports</v>
      </c>
      <c r="X18" s="85" t="str">
        <f t="shared" si="2"/>
        <v xml:space="preserve"> Rate</v>
      </c>
    </row>
    <row r="19" spans="1:24" ht="15.75" x14ac:dyDescent="0.25">
      <c r="A19" s="34"/>
      <c r="B19" s="45">
        <v>9</v>
      </c>
      <c r="C19" s="46"/>
      <c r="D19" s="46"/>
      <c r="E19" s="46"/>
      <c r="F19" s="47"/>
      <c r="G19" s="46"/>
      <c r="H19" s="46"/>
      <c r="I19" s="114"/>
      <c r="J19" s="114"/>
      <c r="K19" s="100" t="str">
        <f t="shared" si="3"/>
        <v/>
      </c>
      <c r="L19" s="48" t="str">
        <f>IFERROR(VLOOKUP(F19,Lists!B:C,2,FALSE),"")</f>
        <v/>
      </c>
      <c r="M19" s="56" t="str">
        <f>IFERROR(INDEX(Sheet1!$B$2:$B$4,MATCH('Claims Summary'!U19,Sheet1!$A$2:$A$4,0)),"")</f>
        <v/>
      </c>
      <c r="N19" s="48" t="str">
        <f t="shared" si="4"/>
        <v/>
      </c>
      <c r="O19" s="88">
        <f>IFERROR(INDEX('LTSS Rates'!$A$2:$E$5,MATCH(W19,'LTSS Rates'!$A$2:$A$5,0),MATCH(X19,'LTSS Rates'!$A$2:$E$2,0)),0)</f>
        <v>0</v>
      </c>
      <c r="P19" s="49" t="str">
        <f t="shared" si="5"/>
        <v/>
      </c>
      <c r="Q19" s="61"/>
      <c r="R19" s="63" t="str">
        <f t="shared" si="6"/>
        <v/>
      </c>
      <c r="S19" s="34"/>
      <c r="T19" s="41" t="s">
        <v>206</v>
      </c>
      <c r="U19" s="41" t="str">
        <f t="shared" si="0"/>
        <v>Personal Supports</v>
      </c>
      <c r="V19" s="85"/>
      <c r="W19" s="41" t="str">
        <f t="shared" si="1"/>
        <v>Personal Supports</v>
      </c>
      <c r="X19" s="85" t="str">
        <f t="shared" si="2"/>
        <v xml:space="preserve"> Rate</v>
      </c>
    </row>
    <row r="20" spans="1:24" ht="15.75" x14ac:dyDescent="0.25">
      <c r="A20" s="34"/>
      <c r="B20" s="50">
        <v>10</v>
      </c>
      <c r="C20" s="46"/>
      <c r="D20" s="46"/>
      <c r="E20" s="46"/>
      <c r="F20" s="47"/>
      <c r="G20" s="46"/>
      <c r="H20" s="46"/>
      <c r="I20" s="114"/>
      <c r="J20" s="114"/>
      <c r="K20" s="100" t="str">
        <f t="shared" si="3"/>
        <v/>
      </c>
      <c r="L20" s="48" t="str">
        <f>IFERROR(VLOOKUP(F20,Lists!B:C,2,FALSE),"")</f>
        <v/>
      </c>
      <c r="M20" s="56" t="str">
        <f>IFERROR(INDEX(Sheet1!$B$2:$B$4,MATCH('Claims Summary'!U20,Sheet1!$A$2:$A$4,0)),"")</f>
        <v/>
      </c>
      <c r="N20" s="48" t="str">
        <f t="shared" si="4"/>
        <v/>
      </c>
      <c r="O20" s="88">
        <f>IFERROR(INDEX('LTSS Rates'!$A$2:$E$5,MATCH(W20,'LTSS Rates'!$A$2:$A$5,0),MATCH(X20,'LTSS Rates'!$A$2:$E$2,0)),0)</f>
        <v>0</v>
      </c>
      <c r="P20" s="49" t="str">
        <f t="shared" si="5"/>
        <v/>
      </c>
      <c r="Q20" s="61"/>
      <c r="R20" s="63" t="str">
        <f t="shared" si="6"/>
        <v/>
      </c>
      <c r="S20" s="34"/>
      <c r="T20" s="41" t="s">
        <v>206</v>
      </c>
      <c r="U20" s="41" t="str">
        <f t="shared" si="0"/>
        <v>Personal Supports</v>
      </c>
      <c r="V20" s="85"/>
      <c r="W20" s="41" t="str">
        <f t="shared" si="1"/>
        <v>Personal Supports</v>
      </c>
      <c r="X20" s="85" t="str">
        <f t="shared" si="2"/>
        <v xml:space="preserve"> Rate</v>
      </c>
    </row>
    <row r="21" spans="1:24" ht="15.75" x14ac:dyDescent="0.25">
      <c r="A21" s="34"/>
      <c r="B21" s="50">
        <v>11</v>
      </c>
      <c r="C21" s="46"/>
      <c r="D21" s="46"/>
      <c r="E21" s="46"/>
      <c r="F21" s="47"/>
      <c r="G21" s="46"/>
      <c r="H21" s="46"/>
      <c r="I21" s="114"/>
      <c r="J21" s="114"/>
      <c r="K21" s="100" t="str">
        <f t="shared" si="3"/>
        <v/>
      </c>
      <c r="L21" s="48" t="str">
        <f>IFERROR(VLOOKUP(F21,Lists!B:C,2,FALSE),"")</f>
        <v/>
      </c>
      <c r="M21" s="56" t="str">
        <f>IFERROR(INDEX(Sheet1!$B$2:$B$4,MATCH('Claims Summary'!U21,Sheet1!$A$2:$A$4,0)),"")</f>
        <v/>
      </c>
      <c r="N21" s="48" t="str">
        <f t="shared" si="4"/>
        <v/>
      </c>
      <c r="O21" s="88">
        <f>IFERROR(INDEX('LTSS Rates'!$A$2:$E$5,MATCH(W21,'LTSS Rates'!$A$2:$A$5,0),MATCH(X21,'LTSS Rates'!$A$2:$E$2,0)),0)</f>
        <v>0</v>
      </c>
      <c r="P21" s="49" t="str">
        <f t="shared" si="5"/>
        <v/>
      </c>
      <c r="Q21" s="61"/>
      <c r="R21" s="63" t="str">
        <f t="shared" si="6"/>
        <v/>
      </c>
      <c r="S21" s="34"/>
      <c r="T21" s="41" t="s">
        <v>206</v>
      </c>
      <c r="U21" s="41" t="str">
        <f t="shared" si="0"/>
        <v>Personal Supports</v>
      </c>
      <c r="V21" s="87"/>
      <c r="W21" s="83" t="str">
        <f t="shared" si="1"/>
        <v>Personal Supports</v>
      </c>
      <c r="X21" s="85" t="str">
        <f t="shared" si="2"/>
        <v xml:space="preserve"> Rate</v>
      </c>
    </row>
    <row r="22" spans="1:24" ht="15.75" x14ac:dyDescent="0.25">
      <c r="A22" s="34"/>
      <c r="B22" s="50">
        <v>12</v>
      </c>
      <c r="C22" s="46"/>
      <c r="D22" s="46"/>
      <c r="E22" s="46"/>
      <c r="F22" s="47"/>
      <c r="G22" s="46"/>
      <c r="H22" s="46"/>
      <c r="I22" s="114"/>
      <c r="J22" s="114"/>
      <c r="K22" s="100" t="str">
        <f t="shared" si="3"/>
        <v/>
      </c>
      <c r="L22" s="48" t="str">
        <f>IFERROR(VLOOKUP(F22,Lists!B:C,2,FALSE),"")</f>
        <v/>
      </c>
      <c r="M22" s="56" t="str">
        <f>IFERROR(INDEX(Sheet1!$B$2:$B$4,MATCH('Claims Summary'!U22,Sheet1!$A$2:$A$4,0)),"")</f>
        <v/>
      </c>
      <c r="N22" s="48" t="str">
        <f t="shared" si="4"/>
        <v/>
      </c>
      <c r="O22" s="88">
        <f>IFERROR(INDEX('LTSS Rates'!$A$2:$E$5,MATCH(W22,'LTSS Rates'!$A$2:$A$5,0),MATCH(X22,'LTSS Rates'!$A$2:$E$2,0)),0)</f>
        <v>0</v>
      </c>
      <c r="P22" s="49" t="str">
        <f t="shared" si="5"/>
        <v/>
      </c>
      <c r="Q22" s="61"/>
      <c r="R22" s="63" t="str">
        <f t="shared" si="6"/>
        <v/>
      </c>
      <c r="S22" s="34"/>
      <c r="T22" s="41" t="s">
        <v>206</v>
      </c>
      <c r="U22" s="41" t="str">
        <f t="shared" si="0"/>
        <v>Personal Supports</v>
      </c>
      <c r="V22" s="85"/>
      <c r="W22" s="41" t="str">
        <f t="shared" si="1"/>
        <v>Personal Supports</v>
      </c>
      <c r="X22" s="85" t="str">
        <f t="shared" si="2"/>
        <v xml:space="preserve"> Rate</v>
      </c>
    </row>
    <row r="23" spans="1:24" ht="14.45" customHeight="1" x14ac:dyDescent="0.25">
      <c r="B23" s="50">
        <v>13</v>
      </c>
      <c r="C23" s="46"/>
      <c r="D23" s="46"/>
      <c r="E23" s="46"/>
      <c r="F23" s="47"/>
      <c r="G23" s="46"/>
      <c r="H23" s="46"/>
      <c r="I23" s="114"/>
      <c r="J23" s="114"/>
      <c r="K23" s="100" t="str">
        <f t="shared" si="3"/>
        <v/>
      </c>
      <c r="L23" s="48" t="str">
        <f>IFERROR(VLOOKUP(F23,Lists!B:C,2,FALSE),"")</f>
        <v/>
      </c>
      <c r="M23" s="56" t="str">
        <f>IFERROR(INDEX(Sheet1!$B$2:$B$4,MATCH('Claims Summary'!U23,Sheet1!$A$2:$A$4,0)),"")</f>
        <v/>
      </c>
      <c r="N23" s="48" t="str">
        <f t="shared" si="4"/>
        <v/>
      </c>
      <c r="O23" s="88">
        <f>IFERROR(INDEX('LTSS Rates'!$A$2:$E$5,MATCH(W23,'LTSS Rates'!$A$2:$A$5,0),MATCH(X23,'LTSS Rates'!$A$2:$E$2,0)),0)</f>
        <v>0</v>
      </c>
      <c r="P23" s="49" t="str">
        <f t="shared" si="5"/>
        <v/>
      </c>
      <c r="Q23" s="61"/>
      <c r="R23" s="64" t="str">
        <f t="shared" si="6"/>
        <v/>
      </c>
      <c r="T23" s="39" t="s">
        <v>206</v>
      </c>
      <c r="U23" s="41" t="str">
        <f t="shared" si="0"/>
        <v>Personal Supports</v>
      </c>
      <c r="W23" s="39" t="str">
        <f t="shared" si="1"/>
        <v>Personal Supports</v>
      </c>
      <c r="X23" s="84" t="str">
        <f t="shared" si="2"/>
        <v xml:space="preserve"> Rate</v>
      </c>
    </row>
    <row r="24" spans="1:24" ht="14.45" customHeight="1" x14ac:dyDescent="0.25">
      <c r="B24" s="50">
        <v>14</v>
      </c>
      <c r="C24" s="46"/>
      <c r="D24" s="46"/>
      <c r="E24" s="46"/>
      <c r="F24" s="47"/>
      <c r="G24" s="46"/>
      <c r="H24" s="46"/>
      <c r="I24" s="114"/>
      <c r="J24" s="114"/>
      <c r="K24" s="100" t="str">
        <f t="shared" si="3"/>
        <v/>
      </c>
      <c r="L24" s="48" t="str">
        <f>IFERROR(VLOOKUP(F24,Lists!B:C,2,FALSE),"")</f>
        <v/>
      </c>
      <c r="M24" s="56" t="str">
        <f>IFERROR(INDEX(Sheet1!$B$2:$B$4,MATCH('Claims Summary'!U24,Sheet1!$A$2:$A$4,0)),"")</f>
        <v/>
      </c>
      <c r="N24" s="48" t="str">
        <f t="shared" si="4"/>
        <v/>
      </c>
      <c r="O24" s="88">
        <f>IFERROR(INDEX('LTSS Rates'!$A$2:$E$5,MATCH(W24,'LTSS Rates'!$A$2:$A$5,0),MATCH(X24,'LTSS Rates'!$A$2:$E$2,0)),0)</f>
        <v>0</v>
      </c>
      <c r="P24" s="49" t="str">
        <f t="shared" si="5"/>
        <v/>
      </c>
      <c r="Q24" s="61"/>
      <c r="R24" s="64" t="str">
        <f t="shared" si="6"/>
        <v/>
      </c>
      <c r="T24" s="39" t="s">
        <v>206</v>
      </c>
      <c r="U24" s="41" t="str">
        <f t="shared" si="0"/>
        <v>Personal Supports</v>
      </c>
      <c r="W24" s="39" t="str">
        <f t="shared" si="1"/>
        <v>Personal Supports</v>
      </c>
      <c r="X24" s="84" t="str">
        <f t="shared" si="2"/>
        <v xml:space="preserve"> Rate</v>
      </c>
    </row>
    <row r="25" spans="1:24" ht="14.45" customHeight="1" x14ac:dyDescent="0.25">
      <c r="B25" s="50">
        <v>15</v>
      </c>
      <c r="C25" s="46"/>
      <c r="D25" s="46"/>
      <c r="E25" s="46"/>
      <c r="F25" s="47"/>
      <c r="G25" s="46"/>
      <c r="H25" s="46"/>
      <c r="I25" s="114"/>
      <c r="J25" s="114"/>
      <c r="K25" s="100" t="str">
        <f t="shared" si="3"/>
        <v/>
      </c>
      <c r="L25" s="48" t="str">
        <f>IFERROR(VLOOKUP(F25,Lists!B:C,2,FALSE),"")</f>
        <v/>
      </c>
      <c r="M25" s="56" t="str">
        <f>IFERROR(INDEX(Sheet1!$B$2:$B$4,MATCH('Claims Summary'!U25,Sheet1!$A$2:$A$4,0)),"")</f>
        <v/>
      </c>
      <c r="N25" s="48" t="str">
        <f t="shared" si="4"/>
        <v/>
      </c>
      <c r="O25" s="88">
        <f>IFERROR(INDEX('LTSS Rates'!$A$2:$E$5,MATCH(W25,'LTSS Rates'!$A$2:$A$5,0),MATCH(X25,'LTSS Rates'!$A$2:$E$2,0)),0)</f>
        <v>0</v>
      </c>
      <c r="P25" s="49" t="str">
        <f t="shared" si="5"/>
        <v/>
      </c>
      <c r="Q25" s="61"/>
      <c r="R25" s="64" t="str">
        <f t="shared" si="6"/>
        <v/>
      </c>
      <c r="T25" s="39" t="s">
        <v>206</v>
      </c>
      <c r="U25" s="41" t="str">
        <f t="shared" si="0"/>
        <v>Personal Supports</v>
      </c>
      <c r="W25" s="39" t="str">
        <f t="shared" si="1"/>
        <v>Personal Supports</v>
      </c>
      <c r="X25" s="84" t="str">
        <f t="shared" si="2"/>
        <v xml:space="preserve"> Rate</v>
      </c>
    </row>
    <row r="26" spans="1:24" ht="14.45" customHeight="1" x14ac:dyDescent="0.25">
      <c r="B26" s="50">
        <v>16</v>
      </c>
      <c r="C26" s="46"/>
      <c r="D26" s="46"/>
      <c r="E26" s="46"/>
      <c r="F26" s="47"/>
      <c r="G26" s="46"/>
      <c r="H26" s="46"/>
      <c r="I26" s="114"/>
      <c r="J26" s="114"/>
      <c r="K26" s="100" t="str">
        <f t="shared" si="3"/>
        <v/>
      </c>
      <c r="L26" s="48" t="str">
        <f>IFERROR(VLOOKUP(F26,Lists!B:C,2,FALSE),"")</f>
        <v/>
      </c>
      <c r="M26" s="56" t="s">
        <v>223</v>
      </c>
      <c r="N26" s="48" t="str">
        <f t="shared" si="4"/>
        <v/>
      </c>
      <c r="O26" s="88">
        <f>IFERROR(INDEX('LTSS Rates'!$A$2:$E$5,MATCH(W26,'LTSS Rates'!$A$2:$A$5,0),MATCH(X26,'LTSS Rates'!$A$2:$E$2,0)),0)</f>
        <v>0</v>
      </c>
      <c r="P26" s="49" t="str">
        <f t="shared" si="5"/>
        <v/>
      </c>
      <c r="Q26" s="61"/>
      <c r="R26" s="64" t="str">
        <f t="shared" si="6"/>
        <v/>
      </c>
      <c r="T26" s="39" t="s">
        <v>206</v>
      </c>
      <c r="U26" s="41" t="str">
        <f t="shared" si="0"/>
        <v>Personal Supports</v>
      </c>
      <c r="W26" s="39" t="str">
        <f t="shared" si="1"/>
        <v>Personal Supports</v>
      </c>
      <c r="X26" s="84" t="str">
        <f t="shared" si="2"/>
        <v xml:space="preserve"> Rate</v>
      </c>
    </row>
    <row r="27" spans="1:24" ht="14.45" customHeight="1" x14ac:dyDescent="0.25">
      <c r="B27" s="50">
        <v>17</v>
      </c>
      <c r="C27" s="46"/>
      <c r="D27" s="46"/>
      <c r="E27" s="46"/>
      <c r="F27" s="47"/>
      <c r="G27" s="46"/>
      <c r="H27" s="46"/>
      <c r="I27" s="114"/>
      <c r="J27" s="114"/>
      <c r="K27" s="100" t="str">
        <f t="shared" si="3"/>
        <v/>
      </c>
      <c r="L27" s="48" t="str">
        <f>IFERROR(VLOOKUP(F27,Lists!B:C,2,FALSE),"")</f>
        <v/>
      </c>
      <c r="M27" s="56" t="str">
        <f>IFERROR(INDEX(Sheet1!$B$2:$B$4,MATCH('Claims Summary'!U27,Sheet1!$A$2:$A$4,0)),"")</f>
        <v/>
      </c>
      <c r="N27" s="48" t="str">
        <f t="shared" si="4"/>
        <v/>
      </c>
      <c r="O27" s="88">
        <f>IFERROR(INDEX('LTSS Rates'!$A$2:$E$5,MATCH(W27,'LTSS Rates'!$A$2:$A$5,0),MATCH(X27,'LTSS Rates'!$A$2:$E$2,0)),0)</f>
        <v>0</v>
      </c>
      <c r="P27" s="49" t="str">
        <f t="shared" si="5"/>
        <v/>
      </c>
      <c r="Q27" s="61"/>
      <c r="R27" s="64" t="str">
        <f t="shared" si="6"/>
        <v/>
      </c>
      <c r="T27" s="39" t="s">
        <v>206</v>
      </c>
      <c r="U27" s="41" t="str">
        <f t="shared" si="0"/>
        <v>Personal Supports</v>
      </c>
      <c r="W27" s="39" t="str">
        <f t="shared" si="1"/>
        <v>Personal Supports</v>
      </c>
      <c r="X27" s="84" t="str">
        <f t="shared" si="2"/>
        <v xml:space="preserve"> Rate</v>
      </c>
    </row>
    <row r="28" spans="1:24" ht="14.45" customHeight="1" x14ac:dyDescent="0.25">
      <c r="B28" s="50">
        <v>18</v>
      </c>
      <c r="C28" s="46"/>
      <c r="D28" s="46"/>
      <c r="E28" s="46"/>
      <c r="F28" s="47"/>
      <c r="G28" s="46"/>
      <c r="H28" s="46"/>
      <c r="I28" s="114"/>
      <c r="J28" s="114"/>
      <c r="K28" s="100" t="str">
        <f t="shared" si="3"/>
        <v/>
      </c>
      <c r="L28" s="48" t="str">
        <f>IFERROR(VLOOKUP(F28,Lists!B:C,2,FALSE),"")</f>
        <v/>
      </c>
      <c r="M28" s="56" t="str">
        <f>IFERROR(INDEX(Sheet1!$B$2:$B$4,MATCH('Claims Summary'!U28,Sheet1!$A$2:$A$4,0)),"")</f>
        <v/>
      </c>
      <c r="N28" s="48" t="str">
        <f t="shared" si="4"/>
        <v/>
      </c>
      <c r="O28" s="88">
        <f>IFERROR(INDEX('LTSS Rates'!$A$2:$E$5,MATCH(W28,'LTSS Rates'!$A$2:$A$5,0),MATCH(X28,'LTSS Rates'!$A$2:$E$2,0)),0)</f>
        <v>0</v>
      </c>
      <c r="P28" s="49" t="str">
        <f t="shared" si="5"/>
        <v/>
      </c>
      <c r="Q28" s="61"/>
      <c r="R28" s="64" t="str">
        <f t="shared" si="6"/>
        <v/>
      </c>
      <c r="T28" s="39" t="s">
        <v>206</v>
      </c>
      <c r="U28" s="41" t="str">
        <f t="shared" si="0"/>
        <v>Personal Supports</v>
      </c>
      <c r="W28" s="39" t="str">
        <f t="shared" si="1"/>
        <v>Personal Supports</v>
      </c>
      <c r="X28" s="84" t="str">
        <f t="shared" si="2"/>
        <v xml:space="preserve"> Rate</v>
      </c>
    </row>
    <row r="29" spans="1:24" ht="14.45" customHeight="1" x14ac:dyDescent="0.25">
      <c r="B29" s="50">
        <v>19</v>
      </c>
      <c r="C29" s="46"/>
      <c r="D29" s="46"/>
      <c r="E29" s="46"/>
      <c r="F29" s="47"/>
      <c r="G29" s="46"/>
      <c r="H29" s="46"/>
      <c r="I29" s="114"/>
      <c r="J29" s="114"/>
      <c r="K29" s="100" t="str">
        <f t="shared" si="3"/>
        <v/>
      </c>
      <c r="L29" s="48" t="str">
        <f>IFERROR(VLOOKUP(F29,Lists!B:C,2,FALSE),"")</f>
        <v/>
      </c>
      <c r="M29" s="56" t="str">
        <f>IFERROR(INDEX(Sheet1!$B$2:$B$4,MATCH('Claims Summary'!U29,Sheet1!$A$2:$A$4,0)),"")</f>
        <v/>
      </c>
      <c r="N29" s="48" t="str">
        <f t="shared" si="4"/>
        <v/>
      </c>
      <c r="O29" s="88">
        <f>IFERROR(INDEX('LTSS Rates'!$A$2:$E$5,MATCH(W29,'LTSS Rates'!$A$2:$A$5,0),MATCH(X29,'LTSS Rates'!$A$2:$E$2,0)),0)</f>
        <v>0</v>
      </c>
      <c r="P29" s="49" t="str">
        <f t="shared" si="5"/>
        <v/>
      </c>
      <c r="Q29" s="61"/>
      <c r="R29" s="64" t="str">
        <f t="shared" si="6"/>
        <v/>
      </c>
      <c r="T29" s="39" t="s">
        <v>206</v>
      </c>
      <c r="U29" s="41" t="str">
        <f t="shared" si="0"/>
        <v>Personal Supports</v>
      </c>
      <c r="W29" s="39" t="str">
        <f t="shared" si="1"/>
        <v>Personal Supports</v>
      </c>
      <c r="X29" s="84" t="str">
        <f t="shared" si="2"/>
        <v xml:space="preserve"> Rate</v>
      </c>
    </row>
    <row r="30" spans="1:24" ht="14.45" customHeight="1" x14ac:dyDescent="0.25">
      <c r="B30" s="50">
        <v>20</v>
      </c>
      <c r="C30" s="46"/>
      <c r="D30" s="46"/>
      <c r="E30" s="46"/>
      <c r="F30" s="47"/>
      <c r="G30" s="46"/>
      <c r="H30" s="46"/>
      <c r="I30" s="114"/>
      <c r="J30" s="114"/>
      <c r="K30" s="100" t="str">
        <f t="shared" si="3"/>
        <v/>
      </c>
      <c r="L30" s="48" t="str">
        <f>IFERROR(VLOOKUP(F30,Lists!B:C,2,FALSE),"")</f>
        <v/>
      </c>
      <c r="M30" s="56" t="str">
        <f>IFERROR(INDEX(Sheet1!$B$2:$B$4,MATCH('Claims Summary'!U30,Sheet1!$A$2:$A$4,0)),"")</f>
        <v/>
      </c>
      <c r="N30" s="48" t="str">
        <f t="shared" si="4"/>
        <v/>
      </c>
      <c r="O30" s="88">
        <f>IFERROR(INDEX('LTSS Rates'!$A$2:$E$5,MATCH(W30,'LTSS Rates'!$A$2:$A$5,0),MATCH(X30,'LTSS Rates'!$A$2:$E$2,0)),0)</f>
        <v>0</v>
      </c>
      <c r="P30" s="49" t="str">
        <f t="shared" si="5"/>
        <v/>
      </c>
      <c r="Q30" s="61"/>
      <c r="R30" s="64" t="str">
        <f t="shared" si="6"/>
        <v/>
      </c>
      <c r="T30" s="39" t="s">
        <v>206</v>
      </c>
      <c r="U30" s="41" t="str">
        <f t="shared" si="0"/>
        <v>Personal Supports</v>
      </c>
      <c r="W30" s="39" t="str">
        <f t="shared" si="1"/>
        <v>Personal Supports</v>
      </c>
      <c r="X30" s="84" t="str">
        <f t="shared" si="2"/>
        <v xml:space="preserve"> Rate</v>
      </c>
    </row>
    <row r="31" spans="1:24" ht="14.45" customHeight="1" x14ac:dyDescent="0.25">
      <c r="B31" s="50">
        <v>21</v>
      </c>
      <c r="C31" s="46"/>
      <c r="D31" s="46"/>
      <c r="E31" s="46"/>
      <c r="F31" s="47"/>
      <c r="G31" s="46"/>
      <c r="H31" s="46"/>
      <c r="I31" s="114"/>
      <c r="J31" s="114"/>
      <c r="K31" s="100" t="str">
        <f t="shared" si="3"/>
        <v/>
      </c>
      <c r="L31" s="48" t="str">
        <f>IFERROR(VLOOKUP(F31,Lists!B:C,2,FALSE),"")</f>
        <v/>
      </c>
      <c r="M31" s="56" t="str">
        <f>IFERROR(INDEX(Sheet1!$B$2:$B$4,MATCH('Claims Summary'!U31,Sheet1!$A$2:$A$4,0)),"")</f>
        <v/>
      </c>
      <c r="N31" s="48" t="str">
        <f t="shared" si="4"/>
        <v/>
      </c>
      <c r="O31" s="88">
        <f>IFERROR(INDEX('LTSS Rates'!$A$2:$E$5,MATCH(W31,'LTSS Rates'!$A$2:$A$5,0),MATCH(X31,'LTSS Rates'!$A$2:$E$2,0)),0)</f>
        <v>0</v>
      </c>
      <c r="P31" s="49" t="str">
        <f t="shared" si="5"/>
        <v/>
      </c>
      <c r="Q31" s="61"/>
      <c r="R31" s="64" t="str">
        <f t="shared" si="6"/>
        <v/>
      </c>
      <c r="T31" s="39" t="s">
        <v>206</v>
      </c>
      <c r="U31" s="41" t="str">
        <f t="shared" si="0"/>
        <v>Personal Supports</v>
      </c>
      <c r="W31" s="39" t="str">
        <f t="shared" si="1"/>
        <v>Personal Supports</v>
      </c>
      <c r="X31" s="84" t="str">
        <f t="shared" si="2"/>
        <v xml:space="preserve"> Rate</v>
      </c>
    </row>
    <row r="32" spans="1:24" ht="14.45" customHeight="1" x14ac:dyDescent="0.25">
      <c r="B32" s="50">
        <v>22</v>
      </c>
      <c r="C32" s="46"/>
      <c r="D32" s="46"/>
      <c r="E32" s="46"/>
      <c r="F32" s="47"/>
      <c r="G32" s="46"/>
      <c r="H32" s="46"/>
      <c r="I32" s="114"/>
      <c r="J32" s="114"/>
      <c r="K32" s="100" t="str">
        <f t="shared" si="3"/>
        <v/>
      </c>
      <c r="L32" s="48" t="str">
        <f>IFERROR(VLOOKUP(F32,Lists!B:C,2,FALSE),"")</f>
        <v/>
      </c>
      <c r="M32" s="56" t="str">
        <f>IFERROR(INDEX(Sheet1!$B$2:$B$4,MATCH('Claims Summary'!U32,Sheet1!$A$2:$A$4,0)),"")</f>
        <v/>
      </c>
      <c r="N32" s="48" t="str">
        <f t="shared" si="4"/>
        <v/>
      </c>
      <c r="O32" s="88">
        <f>IFERROR(INDEX('LTSS Rates'!$A$2:$E$5,MATCH(W32,'LTSS Rates'!$A$2:$A$5,0),MATCH(X32,'LTSS Rates'!$A$2:$E$2,0)),0)</f>
        <v>0</v>
      </c>
      <c r="P32" s="49" t="str">
        <f t="shared" si="5"/>
        <v/>
      </c>
      <c r="Q32" s="61"/>
      <c r="R32" s="64" t="str">
        <f t="shared" si="6"/>
        <v/>
      </c>
      <c r="T32" s="39" t="s">
        <v>206</v>
      </c>
      <c r="U32" s="41" t="str">
        <f t="shared" si="0"/>
        <v>Personal Supports</v>
      </c>
      <c r="W32" s="39" t="str">
        <f t="shared" si="1"/>
        <v>Personal Supports</v>
      </c>
      <c r="X32" s="84" t="str">
        <f t="shared" si="2"/>
        <v xml:space="preserve"> Rate</v>
      </c>
    </row>
    <row r="33" spans="2:24" ht="14.45" customHeight="1" x14ac:dyDescent="0.25">
      <c r="B33" s="50">
        <v>23</v>
      </c>
      <c r="C33" s="46"/>
      <c r="D33" s="46"/>
      <c r="E33" s="46"/>
      <c r="F33" s="47"/>
      <c r="G33" s="46"/>
      <c r="H33" s="46"/>
      <c r="I33" s="114"/>
      <c r="J33" s="114"/>
      <c r="K33" s="100" t="str">
        <f t="shared" si="3"/>
        <v/>
      </c>
      <c r="L33" s="48" t="str">
        <f>IFERROR(VLOOKUP(F33,Lists!B:C,2,FALSE),"")</f>
        <v/>
      </c>
      <c r="M33" s="56" t="str">
        <f>IFERROR(INDEX(Sheet1!$B$2:$B$4,MATCH('Claims Summary'!U33,Sheet1!$A$2:$A$4,0)),"")</f>
        <v/>
      </c>
      <c r="N33" s="48" t="str">
        <f t="shared" si="4"/>
        <v/>
      </c>
      <c r="O33" s="88">
        <f>IFERROR(INDEX('LTSS Rates'!$A$2:$E$5,MATCH(W33,'LTSS Rates'!$A$2:$A$5,0),MATCH(X33,'LTSS Rates'!$A$2:$E$2,0)),0)</f>
        <v>0</v>
      </c>
      <c r="P33" s="49" t="str">
        <f t="shared" si="5"/>
        <v/>
      </c>
      <c r="Q33" s="61"/>
      <c r="R33" s="64" t="str">
        <f t="shared" si="6"/>
        <v/>
      </c>
      <c r="T33" s="39" t="s">
        <v>206</v>
      </c>
      <c r="U33" s="41" t="str">
        <f t="shared" si="0"/>
        <v>Personal Supports</v>
      </c>
      <c r="W33" s="39" t="str">
        <f t="shared" si="1"/>
        <v>Personal Supports</v>
      </c>
      <c r="X33" s="84" t="str">
        <f t="shared" si="2"/>
        <v xml:space="preserve"> Rate</v>
      </c>
    </row>
    <row r="34" spans="2:24" ht="14.45" customHeight="1" x14ac:dyDescent="0.25">
      <c r="B34" s="50">
        <v>24</v>
      </c>
      <c r="C34" s="46"/>
      <c r="D34" s="46"/>
      <c r="E34" s="46"/>
      <c r="F34" s="47"/>
      <c r="G34" s="46"/>
      <c r="H34" s="46"/>
      <c r="I34" s="114"/>
      <c r="J34" s="114"/>
      <c r="K34" s="100" t="str">
        <f t="shared" si="3"/>
        <v/>
      </c>
      <c r="L34" s="48" t="str">
        <f>IFERROR(VLOOKUP(F34,Lists!B:C,2,FALSE),"")</f>
        <v/>
      </c>
      <c r="M34" s="56" t="str">
        <f>IFERROR(INDEX(Sheet1!$B$2:$B$4,MATCH('Claims Summary'!U34,Sheet1!$A$2:$A$4,0)),"")</f>
        <v/>
      </c>
      <c r="N34" s="48" t="str">
        <f t="shared" si="4"/>
        <v/>
      </c>
      <c r="O34" s="88">
        <f>IFERROR(INDEX('LTSS Rates'!$A$2:$E$5,MATCH(W34,'LTSS Rates'!$A$2:$A$5,0),MATCH(X34,'LTSS Rates'!$A$2:$E$2,0)),0)</f>
        <v>0</v>
      </c>
      <c r="P34" s="49" t="str">
        <f t="shared" si="5"/>
        <v/>
      </c>
      <c r="Q34" s="61"/>
      <c r="R34" s="64" t="str">
        <f t="shared" si="6"/>
        <v/>
      </c>
      <c r="T34" s="39" t="s">
        <v>206</v>
      </c>
      <c r="U34" s="41" t="str">
        <f t="shared" si="0"/>
        <v>Personal Supports</v>
      </c>
      <c r="W34" s="39" t="str">
        <f t="shared" si="1"/>
        <v>Personal Supports</v>
      </c>
      <c r="X34" s="84" t="str">
        <f t="shared" si="2"/>
        <v xml:space="preserve"> Rate</v>
      </c>
    </row>
    <row r="35" spans="2:24" ht="14.45" customHeight="1" x14ac:dyDescent="0.25">
      <c r="B35" s="50">
        <v>25</v>
      </c>
      <c r="C35" s="46"/>
      <c r="D35" s="46"/>
      <c r="E35" s="46"/>
      <c r="F35" s="47"/>
      <c r="G35" s="46"/>
      <c r="H35" s="46"/>
      <c r="I35" s="114"/>
      <c r="J35" s="114"/>
      <c r="K35" s="100" t="str">
        <f t="shared" si="3"/>
        <v/>
      </c>
      <c r="L35" s="48" t="str">
        <f>IFERROR(VLOOKUP(F35,Lists!B:C,2,FALSE),"")</f>
        <v/>
      </c>
      <c r="M35" s="56" t="str">
        <f>IFERROR(INDEX(Sheet1!$B$2:$B$4,MATCH('Claims Summary'!U35,Sheet1!$A$2:$A$4,0)),"")</f>
        <v/>
      </c>
      <c r="N35" s="48" t="str">
        <f t="shared" si="4"/>
        <v/>
      </c>
      <c r="O35" s="88">
        <f>IFERROR(INDEX('LTSS Rates'!$A$2:$E$5,MATCH(W35,'LTSS Rates'!$A$2:$A$5,0),MATCH(X35,'LTSS Rates'!$A$2:$E$2,0)),0)</f>
        <v>0</v>
      </c>
      <c r="P35" s="49" t="str">
        <f t="shared" si="5"/>
        <v/>
      </c>
      <c r="Q35" s="61"/>
      <c r="R35" s="64" t="str">
        <f t="shared" si="6"/>
        <v/>
      </c>
      <c r="T35" s="39" t="s">
        <v>206</v>
      </c>
      <c r="U35" s="41" t="str">
        <f t="shared" si="0"/>
        <v>Personal Supports</v>
      </c>
      <c r="W35" s="39" t="str">
        <f t="shared" si="1"/>
        <v>Personal Supports</v>
      </c>
      <c r="X35" s="84" t="str">
        <f t="shared" si="2"/>
        <v xml:space="preserve"> Rate</v>
      </c>
    </row>
    <row r="36" spans="2:24" ht="14.45" customHeight="1" x14ac:dyDescent="0.25">
      <c r="B36" s="50">
        <v>26</v>
      </c>
      <c r="C36" s="46"/>
      <c r="D36" s="46"/>
      <c r="E36" s="46"/>
      <c r="F36" s="47"/>
      <c r="G36" s="46"/>
      <c r="H36" s="46"/>
      <c r="I36" s="114"/>
      <c r="J36" s="114"/>
      <c r="K36" s="100" t="str">
        <f t="shared" si="3"/>
        <v/>
      </c>
      <c r="L36" s="48" t="str">
        <f>IFERROR(VLOOKUP(F36,Lists!B:C,2,FALSE),"")</f>
        <v/>
      </c>
      <c r="M36" s="56" t="str">
        <f>IFERROR(INDEX(Sheet1!$B$2:$B$4,MATCH('Claims Summary'!U36,Sheet1!$A$2:$A$4,0)),"")</f>
        <v/>
      </c>
      <c r="N36" s="48" t="str">
        <f t="shared" si="4"/>
        <v/>
      </c>
      <c r="O36" s="88">
        <f>IFERROR(INDEX('LTSS Rates'!$A$2:$E$5,MATCH(W36,'LTSS Rates'!$A$2:$A$5,0),MATCH(X36,'LTSS Rates'!$A$2:$E$2,0)),0)</f>
        <v>0</v>
      </c>
      <c r="P36" s="49" t="str">
        <f t="shared" si="5"/>
        <v/>
      </c>
      <c r="Q36" s="61"/>
      <c r="R36" s="64" t="str">
        <f t="shared" si="6"/>
        <v/>
      </c>
      <c r="T36" s="39" t="s">
        <v>206</v>
      </c>
      <c r="U36" s="41" t="str">
        <f t="shared" si="0"/>
        <v>Personal Supports</v>
      </c>
      <c r="W36" s="39" t="str">
        <f t="shared" si="1"/>
        <v>Personal Supports</v>
      </c>
      <c r="X36" s="84" t="str">
        <f t="shared" si="2"/>
        <v xml:space="preserve"> Rate</v>
      </c>
    </row>
    <row r="37" spans="2:24" ht="14.45" customHeight="1" x14ac:dyDescent="0.25">
      <c r="B37" s="50">
        <v>27</v>
      </c>
      <c r="C37" s="46"/>
      <c r="D37" s="46"/>
      <c r="E37" s="46"/>
      <c r="F37" s="47"/>
      <c r="G37" s="46"/>
      <c r="H37" s="46"/>
      <c r="I37" s="114"/>
      <c r="J37" s="114"/>
      <c r="K37" s="100" t="str">
        <f t="shared" si="3"/>
        <v/>
      </c>
      <c r="L37" s="48" t="str">
        <f>IFERROR(VLOOKUP(F37,Lists!B:C,2,FALSE),"")</f>
        <v/>
      </c>
      <c r="M37" s="56" t="str">
        <f>IFERROR(INDEX(Sheet1!$B$2:$B$4,MATCH('Claims Summary'!U37,Sheet1!$A$2:$A$4,0)),"")</f>
        <v/>
      </c>
      <c r="N37" s="48" t="str">
        <f t="shared" si="4"/>
        <v/>
      </c>
      <c r="O37" s="88">
        <f>IFERROR(INDEX('LTSS Rates'!$A$2:$E$5,MATCH(W37,'LTSS Rates'!$A$2:$A$5,0),MATCH(X37,'LTSS Rates'!$A$2:$E$2,0)),0)</f>
        <v>0</v>
      </c>
      <c r="P37" s="49" t="str">
        <f t="shared" si="5"/>
        <v/>
      </c>
      <c r="Q37" s="61"/>
      <c r="R37" s="64" t="str">
        <f t="shared" si="6"/>
        <v/>
      </c>
      <c r="T37" s="39" t="s">
        <v>206</v>
      </c>
      <c r="U37" s="41" t="str">
        <f t="shared" si="0"/>
        <v>Personal Supports</v>
      </c>
      <c r="W37" s="39" t="str">
        <f t="shared" si="1"/>
        <v>Personal Supports</v>
      </c>
      <c r="X37" s="84" t="str">
        <f t="shared" si="2"/>
        <v xml:space="preserve"> Rate</v>
      </c>
    </row>
    <row r="38" spans="2:24" ht="14.45" customHeight="1" x14ac:dyDescent="0.25">
      <c r="B38" s="50">
        <v>28</v>
      </c>
      <c r="C38" s="46"/>
      <c r="D38" s="46"/>
      <c r="E38" s="46"/>
      <c r="F38" s="47"/>
      <c r="G38" s="46"/>
      <c r="H38" s="46"/>
      <c r="I38" s="114"/>
      <c r="J38" s="114"/>
      <c r="K38" s="100" t="str">
        <f t="shared" si="3"/>
        <v/>
      </c>
      <c r="L38" s="48" t="str">
        <f>IFERROR(VLOOKUP(F38,Lists!B:C,2,FALSE),"")</f>
        <v/>
      </c>
      <c r="M38" s="56" t="str">
        <f>IFERROR(INDEX(Sheet1!$B$2:$B$4,MATCH('Claims Summary'!U38,Sheet1!$A$2:$A$4,0)),"")</f>
        <v/>
      </c>
      <c r="N38" s="48" t="str">
        <f t="shared" si="4"/>
        <v/>
      </c>
      <c r="O38" s="88">
        <f>IFERROR(INDEX('LTSS Rates'!$A$2:$E$5,MATCH(W38,'LTSS Rates'!$A$2:$A$5,0),MATCH(X38,'LTSS Rates'!$A$2:$E$2,0)),0)</f>
        <v>0</v>
      </c>
      <c r="P38" s="49" t="str">
        <f t="shared" si="5"/>
        <v/>
      </c>
      <c r="Q38" s="61"/>
      <c r="R38" s="64" t="str">
        <f t="shared" si="6"/>
        <v/>
      </c>
      <c r="T38" s="39" t="s">
        <v>206</v>
      </c>
      <c r="U38" s="41" t="str">
        <f t="shared" si="0"/>
        <v>Personal Supports</v>
      </c>
      <c r="W38" s="39" t="str">
        <f t="shared" si="1"/>
        <v>Personal Supports</v>
      </c>
      <c r="X38" s="84" t="str">
        <f t="shared" si="2"/>
        <v xml:space="preserve"> Rate</v>
      </c>
    </row>
    <row r="39" spans="2:24" ht="14.45" customHeight="1" x14ac:dyDescent="0.25">
      <c r="B39" s="50">
        <v>29</v>
      </c>
      <c r="C39" s="46"/>
      <c r="D39" s="46"/>
      <c r="E39" s="46"/>
      <c r="F39" s="47"/>
      <c r="G39" s="46"/>
      <c r="H39" s="46"/>
      <c r="I39" s="114"/>
      <c r="J39" s="114"/>
      <c r="K39" s="100" t="str">
        <f t="shared" si="3"/>
        <v/>
      </c>
      <c r="L39" s="48" t="str">
        <f>IFERROR(VLOOKUP(F39,Lists!B:C,2,FALSE),"")</f>
        <v/>
      </c>
      <c r="M39" s="56" t="str">
        <f>IFERROR(INDEX(Sheet1!$B$2:$B$4,MATCH('Claims Summary'!U39,Sheet1!$A$2:$A$4,0)),"")</f>
        <v/>
      </c>
      <c r="N39" s="48" t="str">
        <f t="shared" si="4"/>
        <v/>
      </c>
      <c r="O39" s="88">
        <f>IFERROR(INDEX('LTSS Rates'!$A$2:$E$5,MATCH(W39,'LTSS Rates'!$A$2:$A$5,0),MATCH(X39,'LTSS Rates'!$A$2:$E$2,0)),0)</f>
        <v>0</v>
      </c>
      <c r="P39" s="49" t="str">
        <f t="shared" si="5"/>
        <v/>
      </c>
      <c r="Q39" s="61"/>
      <c r="R39" s="64" t="str">
        <f t="shared" si="6"/>
        <v/>
      </c>
      <c r="T39" s="39" t="s">
        <v>206</v>
      </c>
      <c r="U39" s="41" t="str">
        <f t="shared" si="0"/>
        <v>Personal Supports</v>
      </c>
      <c r="W39" s="39" t="str">
        <f t="shared" si="1"/>
        <v>Personal Supports</v>
      </c>
      <c r="X39" s="84" t="str">
        <f t="shared" si="2"/>
        <v xml:space="preserve"> Rate</v>
      </c>
    </row>
    <row r="40" spans="2:24" ht="14.45" customHeight="1" x14ac:dyDescent="0.25">
      <c r="B40" s="50">
        <v>30</v>
      </c>
      <c r="C40" s="46"/>
      <c r="D40" s="46"/>
      <c r="E40" s="46"/>
      <c r="F40" s="47"/>
      <c r="G40" s="46"/>
      <c r="H40" s="46"/>
      <c r="I40" s="114"/>
      <c r="J40" s="114"/>
      <c r="K40" s="100" t="str">
        <f t="shared" si="3"/>
        <v/>
      </c>
      <c r="L40" s="48" t="str">
        <f>IFERROR(VLOOKUP(F40,Lists!B:C,2,FALSE),"")</f>
        <v/>
      </c>
      <c r="M40" s="56" t="str">
        <f>IFERROR(INDEX(Sheet1!$B$2:$B$4,MATCH('Claims Summary'!U40,Sheet1!$A$2:$A$4,0)),"")</f>
        <v/>
      </c>
      <c r="N40" s="48" t="str">
        <f t="shared" si="4"/>
        <v/>
      </c>
      <c r="O40" s="88">
        <f>IFERROR(INDEX('LTSS Rates'!$A$2:$E$5,MATCH(W40,'LTSS Rates'!$A$2:$A$5,0),MATCH(X40,'LTSS Rates'!$A$2:$E$2,0)),0)</f>
        <v>0</v>
      </c>
      <c r="P40" s="49" t="str">
        <f t="shared" si="5"/>
        <v/>
      </c>
      <c r="Q40" s="61"/>
      <c r="R40" s="64" t="str">
        <f t="shared" si="6"/>
        <v/>
      </c>
      <c r="T40" s="39" t="s">
        <v>206</v>
      </c>
      <c r="U40" s="41" t="str">
        <f t="shared" si="0"/>
        <v>Personal Supports</v>
      </c>
      <c r="W40" s="39" t="str">
        <f t="shared" si="1"/>
        <v>Personal Supports</v>
      </c>
      <c r="X40" s="84" t="str">
        <f t="shared" si="2"/>
        <v xml:space="preserve"> Rate</v>
      </c>
    </row>
    <row r="41" spans="2:24" ht="14.45" customHeight="1" x14ac:dyDescent="0.25">
      <c r="B41" s="50">
        <v>31</v>
      </c>
      <c r="C41" s="46"/>
      <c r="D41" s="46"/>
      <c r="E41" s="46"/>
      <c r="F41" s="47"/>
      <c r="G41" s="46"/>
      <c r="H41" s="46"/>
      <c r="I41" s="114"/>
      <c r="J41" s="114"/>
      <c r="K41" s="100" t="str">
        <f t="shared" si="3"/>
        <v/>
      </c>
      <c r="L41" s="48" t="str">
        <f>IFERROR(VLOOKUP(F41,Lists!B:C,2,FALSE),"")</f>
        <v/>
      </c>
      <c r="M41" s="56" t="str">
        <f>IFERROR(INDEX(Sheet1!$B$2:$B$4,MATCH('Claims Summary'!U41,Sheet1!$A$2:$A$4,0)),"")</f>
        <v/>
      </c>
      <c r="N41" s="48" t="str">
        <f t="shared" si="4"/>
        <v/>
      </c>
      <c r="O41" s="88">
        <f>IFERROR(INDEX('LTSS Rates'!$A$2:$E$5,MATCH(W41,'LTSS Rates'!$A$2:$A$5,0),MATCH(X41,'LTSS Rates'!$A$2:$E$2,0)),0)</f>
        <v>0</v>
      </c>
      <c r="P41" s="49" t="str">
        <f t="shared" si="5"/>
        <v/>
      </c>
      <c r="Q41" s="61"/>
      <c r="R41" s="64" t="str">
        <f t="shared" si="6"/>
        <v/>
      </c>
      <c r="T41" s="39" t="s">
        <v>206</v>
      </c>
      <c r="U41" s="41" t="str">
        <f t="shared" si="0"/>
        <v>Personal Supports</v>
      </c>
      <c r="W41" s="39" t="str">
        <f t="shared" si="1"/>
        <v>Personal Supports</v>
      </c>
      <c r="X41" s="84" t="str">
        <f t="shared" si="2"/>
        <v xml:space="preserve"> Rate</v>
      </c>
    </row>
    <row r="42" spans="2:24" ht="14.45" customHeight="1" x14ac:dyDescent="0.25">
      <c r="B42" s="50">
        <v>32</v>
      </c>
      <c r="C42" s="46"/>
      <c r="D42" s="46"/>
      <c r="E42" s="46"/>
      <c r="F42" s="47"/>
      <c r="G42" s="46"/>
      <c r="H42" s="46"/>
      <c r="I42" s="114"/>
      <c r="J42" s="114"/>
      <c r="K42" s="100" t="str">
        <f t="shared" si="3"/>
        <v/>
      </c>
      <c r="L42" s="48" t="str">
        <f>IFERROR(VLOOKUP(F42,Lists!B:C,2,FALSE),"")</f>
        <v/>
      </c>
      <c r="M42" s="56" t="str">
        <f>IFERROR(INDEX(Sheet1!$B$2:$B$4,MATCH('Claims Summary'!U42,Sheet1!$A$2:$A$4,0)),"")</f>
        <v/>
      </c>
      <c r="N42" s="48" t="str">
        <f t="shared" si="4"/>
        <v/>
      </c>
      <c r="O42" s="88">
        <f>IFERROR(INDEX('LTSS Rates'!$A$2:$E$5,MATCH(W42,'LTSS Rates'!$A$2:$A$5,0),MATCH(X42,'LTSS Rates'!$A$2:$E$2,0)),0)</f>
        <v>0</v>
      </c>
      <c r="P42" s="49" t="str">
        <f t="shared" si="5"/>
        <v/>
      </c>
      <c r="Q42" s="61"/>
      <c r="R42" s="64" t="str">
        <f t="shared" si="6"/>
        <v/>
      </c>
      <c r="T42" s="39" t="s">
        <v>206</v>
      </c>
      <c r="U42" s="41" t="str">
        <f t="shared" si="0"/>
        <v>Personal Supports</v>
      </c>
      <c r="W42" s="39" t="str">
        <f t="shared" si="1"/>
        <v>Personal Supports</v>
      </c>
      <c r="X42" s="84" t="str">
        <f t="shared" si="2"/>
        <v xml:space="preserve"> Rate</v>
      </c>
    </row>
    <row r="43" spans="2:24" ht="14.45" customHeight="1" x14ac:dyDescent="0.25">
      <c r="B43" s="50">
        <v>33</v>
      </c>
      <c r="C43" s="46"/>
      <c r="D43" s="46"/>
      <c r="E43" s="46"/>
      <c r="F43" s="47"/>
      <c r="G43" s="46"/>
      <c r="H43" s="46"/>
      <c r="I43" s="114"/>
      <c r="J43" s="114"/>
      <c r="K43" s="100" t="str">
        <f t="shared" si="3"/>
        <v/>
      </c>
      <c r="L43" s="48" t="str">
        <f>IFERROR(VLOOKUP(F43,Lists!B:C,2,FALSE),"")</f>
        <v/>
      </c>
      <c r="M43" s="56" t="str">
        <f>IFERROR(INDEX(Sheet1!$B$2:$B$4,MATCH('Claims Summary'!U43,Sheet1!$A$2:$A$4,0)),"")</f>
        <v/>
      </c>
      <c r="N43" s="48" t="str">
        <f t="shared" si="4"/>
        <v/>
      </c>
      <c r="O43" s="88">
        <f>IFERROR(INDEX('LTSS Rates'!$A$2:$E$5,MATCH(W43,'LTSS Rates'!$A$2:$A$5,0),MATCH(X43,'LTSS Rates'!$A$2:$E$2,0)),0)</f>
        <v>0</v>
      </c>
      <c r="P43" s="49" t="str">
        <f t="shared" si="5"/>
        <v/>
      </c>
      <c r="Q43" s="61"/>
      <c r="R43" s="64" t="str">
        <f t="shared" si="6"/>
        <v/>
      </c>
      <c r="T43" s="39" t="s">
        <v>206</v>
      </c>
      <c r="U43" s="41" t="str">
        <f t="shared" si="0"/>
        <v>Personal Supports</v>
      </c>
      <c r="W43" s="39" t="str">
        <f t="shared" si="1"/>
        <v>Personal Supports</v>
      </c>
      <c r="X43" s="84" t="str">
        <f t="shared" si="2"/>
        <v xml:space="preserve"> Rate</v>
      </c>
    </row>
    <row r="44" spans="2:24" ht="14.45" customHeight="1" x14ac:dyDescent="0.25">
      <c r="B44" s="50">
        <v>34</v>
      </c>
      <c r="C44" s="46"/>
      <c r="D44" s="46"/>
      <c r="E44" s="46"/>
      <c r="F44" s="47"/>
      <c r="G44" s="46"/>
      <c r="H44" s="46"/>
      <c r="I44" s="114"/>
      <c r="J44" s="114"/>
      <c r="K44" s="100" t="str">
        <f t="shared" si="3"/>
        <v/>
      </c>
      <c r="L44" s="48" t="str">
        <f>IFERROR(VLOOKUP(F44,Lists!B:C,2,FALSE),"")</f>
        <v/>
      </c>
      <c r="M44" s="56" t="str">
        <f>IFERROR(INDEX(Sheet1!$B$2:$B$4,MATCH('Claims Summary'!U44,Sheet1!$A$2:$A$4,0)),"")</f>
        <v/>
      </c>
      <c r="N44" s="48" t="str">
        <f t="shared" si="4"/>
        <v/>
      </c>
      <c r="O44" s="88">
        <f>IFERROR(INDEX('LTSS Rates'!$A$2:$E$5,MATCH(W44,'LTSS Rates'!$A$2:$A$5,0),MATCH(X44,'LTSS Rates'!$A$2:$E$2,0)),0)</f>
        <v>0</v>
      </c>
      <c r="P44" s="49" t="str">
        <f t="shared" si="5"/>
        <v/>
      </c>
      <c r="Q44" s="61"/>
      <c r="R44" s="64" t="str">
        <f t="shared" si="6"/>
        <v/>
      </c>
      <c r="T44" s="39" t="s">
        <v>206</v>
      </c>
      <c r="U44" s="41" t="str">
        <f t="shared" si="0"/>
        <v>Personal Supports</v>
      </c>
      <c r="W44" s="39" t="str">
        <f t="shared" si="1"/>
        <v>Personal Supports</v>
      </c>
      <c r="X44" s="84" t="str">
        <f t="shared" si="2"/>
        <v xml:space="preserve"> Rate</v>
      </c>
    </row>
    <row r="45" spans="2:24" ht="14.45" customHeight="1" x14ac:dyDescent="0.25">
      <c r="B45" s="50">
        <v>35</v>
      </c>
      <c r="C45" s="46"/>
      <c r="D45" s="46"/>
      <c r="E45" s="46"/>
      <c r="F45" s="47"/>
      <c r="G45" s="46"/>
      <c r="H45" s="46"/>
      <c r="I45" s="114"/>
      <c r="J45" s="114"/>
      <c r="K45" s="100" t="str">
        <f t="shared" si="3"/>
        <v/>
      </c>
      <c r="L45" s="48" t="str">
        <f>IFERROR(VLOOKUP(F45,Lists!B:C,2,FALSE),"")</f>
        <v/>
      </c>
      <c r="M45" s="56" t="str">
        <f>IFERROR(INDEX(Sheet1!$B$2:$B$4,MATCH('Claims Summary'!U45,Sheet1!$A$2:$A$4,0)),"")</f>
        <v/>
      </c>
      <c r="N45" s="48" t="str">
        <f t="shared" si="4"/>
        <v/>
      </c>
      <c r="O45" s="88">
        <f>IFERROR(INDEX('LTSS Rates'!$A$2:$E$5,MATCH(W45,'LTSS Rates'!$A$2:$A$5,0),MATCH(X45,'LTSS Rates'!$A$2:$E$2,0)),0)</f>
        <v>0</v>
      </c>
      <c r="P45" s="49" t="str">
        <f t="shared" si="5"/>
        <v/>
      </c>
      <c r="Q45" s="61"/>
      <c r="R45" s="64" t="str">
        <f t="shared" si="6"/>
        <v/>
      </c>
      <c r="T45" s="39" t="s">
        <v>206</v>
      </c>
      <c r="U45" s="41" t="str">
        <f t="shared" si="0"/>
        <v>Personal Supports</v>
      </c>
      <c r="W45" s="39" t="str">
        <f t="shared" si="1"/>
        <v>Personal Supports</v>
      </c>
      <c r="X45" s="84" t="str">
        <f t="shared" si="2"/>
        <v xml:space="preserve"> Rate</v>
      </c>
    </row>
    <row r="46" spans="2:24" ht="14.45" customHeight="1" x14ac:dyDescent="0.25">
      <c r="B46" s="50">
        <v>36</v>
      </c>
      <c r="C46" s="46"/>
      <c r="D46" s="46"/>
      <c r="E46" s="46"/>
      <c r="F46" s="47"/>
      <c r="G46" s="46"/>
      <c r="H46" s="46"/>
      <c r="I46" s="114"/>
      <c r="J46" s="114"/>
      <c r="K46" s="100" t="str">
        <f t="shared" si="3"/>
        <v/>
      </c>
      <c r="L46" s="48" t="str">
        <f>IFERROR(VLOOKUP(F46,Lists!B:C,2,FALSE),"")</f>
        <v/>
      </c>
      <c r="M46" s="56" t="str">
        <f>IFERROR(INDEX(Sheet1!$B$2:$B$4,MATCH('Claims Summary'!U46,Sheet1!$A$2:$A$4,0)),"")</f>
        <v/>
      </c>
      <c r="N46" s="48" t="str">
        <f t="shared" si="4"/>
        <v/>
      </c>
      <c r="O46" s="88">
        <f>IFERROR(INDEX('LTSS Rates'!$A$2:$E$5,MATCH(W46,'LTSS Rates'!$A$2:$A$5,0),MATCH(X46,'LTSS Rates'!$A$2:$E$2,0)),0)</f>
        <v>0</v>
      </c>
      <c r="P46" s="49" t="str">
        <f t="shared" si="5"/>
        <v/>
      </c>
      <c r="Q46" s="61"/>
      <c r="R46" s="64" t="str">
        <f t="shared" si="6"/>
        <v/>
      </c>
      <c r="T46" s="39" t="s">
        <v>206</v>
      </c>
      <c r="U46" s="41" t="str">
        <f t="shared" si="0"/>
        <v>Personal Supports</v>
      </c>
      <c r="W46" s="39" t="str">
        <f t="shared" si="1"/>
        <v>Personal Supports</v>
      </c>
      <c r="X46" s="84" t="str">
        <f t="shared" si="2"/>
        <v xml:space="preserve"> Rate</v>
      </c>
    </row>
    <row r="47" spans="2:24" ht="14.45" customHeight="1" x14ac:dyDescent="0.25">
      <c r="B47" s="50">
        <v>37</v>
      </c>
      <c r="C47" s="46"/>
      <c r="D47" s="46"/>
      <c r="E47" s="46"/>
      <c r="F47" s="47"/>
      <c r="G47" s="46"/>
      <c r="H47" s="46"/>
      <c r="I47" s="114"/>
      <c r="J47" s="114"/>
      <c r="K47" s="100" t="str">
        <f t="shared" si="3"/>
        <v/>
      </c>
      <c r="L47" s="48" t="str">
        <f>IFERROR(VLOOKUP(F47,Lists!B:C,2,FALSE),"")</f>
        <v/>
      </c>
      <c r="M47" s="56" t="str">
        <f>IFERROR(INDEX(Sheet1!$B$2:$B$4,MATCH('Claims Summary'!U47,Sheet1!$A$2:$A$4,0)),"")</f>
        <v/>
      </c>
      <c r="N47" s="48" t="str">
        <f t="shared" si="4"/>
        <v/>
      </c>
      <c r="O47" s="88">
        <f>IFERROR(INDEX('LTSS Rates'!$A$2:$E$5,MATCH(W47,'LTSS Rates'!$A$2:$A$5,0),MATCH(X47,'LTSS Rates'!$A$2:$E$2,0)),0)</f>
        <v>0</v>
      </c>
      <c r="P47" s="49" t="str">
        <f t="shared" si="5"/>
        <v/>
      </c>
      <c r="Q47" s="61"/>
      <c r="R47" s="64" t="str">
        <f t="shared" si="6"/>
        <v/>
      </c>
      <c r="T47" s="39" t="s">
        <v>206</v>
      </c>
      <c r="U47" s="41" t="str">
        <f t="shared" si="0"/>
        <v>Personal Supports</v>
      </c>
      <c r="W47" s="39" t="str">
        <f t="shared" si="1"/>
        <v>Personal Supports</v>
      </c>
      <c r="X47" s="84" t="str">
        <f t="shared" si="2"/>
        <v xml:space="preserve"> Rate</v>
      </c>
    </row>
    <row r="48" spans="2:24" ht="14.45" customHeight="1" x14ac:dyDescent="0.25">
      <c r="B48" s="50">
        <v>38</v>
      </c>
      <c r="C48" s="46"/>
      <c r="D48" s="46"/>
      <c r="E48" s="46"/>
      <c r="F48" s="47"/>
      <c r="G48" s="46"/>
      <c r="H48" s="46"/>
      <c r="I48" s="114"/>
      <c r="J48" s="114"/>
      <c r="K48" s="100" t="str">
        <f t="shared" si="3"/>
        <v/>
      </c>
      <c r="L48" s="48" t="str">
        <f>IFERROR(VLOOKUP(F48,Lists!B:C,2,FALSE),"")</f>
        <v/>
      </c>
      <c r="M48" s="56" t="str">
        <f>IFERROR(INDEX(Sheet1!$B$2:$B$4,MATCH('Claims Summary'!U48,Sheet1!$A$2:$A$4,0)),"")</f>
        <v/>
      </c>
      <c r="N48" s="48" t="str">
        <f t="shared" si="4"/>
        <v/>
      </c>
      <c r="O48" s="88">
        <f>IFERROR(INDEX('LTSS Rates'!$A$2:$E$5,MATCH(W48,'LTSS Rates'!$A$2:$A$5,0),MATCH(X48,'LTSS Rates'!$A$2:$E$2,0)),0)</f>
        <v>0</v>
      </c>
      <c r="P48" s="49" t="str">
        <f t="shared" si="5"/>
        <v/>
      </c>
      <c r="Q48" s="61"/>
      <c r="R48" s="64" t="str">
        <f t="shared" si="6"/>
        <v/>
      </c>
      <c r="T48" s="39" t="s">
        <v>206</v>
      </c>
      <c r="U48" s="41" t="str">
        <f t="shared" si="0"/>
        <v>Personal Supports</v>
      </c>
      <c r="W48" s="39" t="str">
        <f t="shared" si="1"/>
        <v>Personal Supports</v>
      </c>
      <c r="X48" s="84" t="str">
        <f t="shared" si="2"/>
        <v xml:space="preserve"> Rate</v>
      </c>
    </row>
    <row r="49" spans="2:24" ht="14.45" customHeight="1" x14ac:dyDescent="0.25">
      <c r="B49" s="50">
        <v>39</v>
      </c>
      <c r="C49" s="46"/>
      <c r="D49" s="46"/>
      <c r="E49" s="46"/>
      <c r="F49" s="47"/>
      <c r="G49" s="46"/>
      <c r="H49" s="46"/>
      <c r="I49" s="114"/>
      <c r="J49" s="114"/>
      <c r="K49" s="100" t="str">
        <f t="shared" si="3"/>
        <v/>
      </c>
      <c r="L49" s="48" t="str">
        <f>IFERROR(VLOOKUP(F49,Lists!B:C,2,FALSE),"")</f>
        <v/>
      </c>
      <c r="M49" s="56" t="str">
        <f>IFERROR(INDEX(Sheet1!$B$2:$B$4,MATCH('Claims Summary'!U49,Sheet1!$A$2:$A$4,0)),"")</f>
        <v/>
      </c>
      <c r="N49" s="48" t="str">
        <f t="shared" si="4"/>
        <v/>
      </c>
      <c r="O49" s="88">
        <f>IFERROR(INDEX('LTSS Rates'!$A$2:$E$5,MATCH(W49,'LTSS Rates'!$A$2:$A$5,0),MATCH(X49,'LTSS Rates'!$A$2:$E$2,0)),0)</f>
        <v>0</v>
      </c>
      <c r="P49" s="49" t="str">
        <f t="shared" si="5"/>
        <v/>
      </c>
      <c r="Q49" s="61"/>
      <c r="R49" s="64" t="str">
        <f t="shared" si="6"/>
        <v/>
      </c>
      <c r="T49" s="39" t="s">
        <v>206</v>
      </c>
      <c r="U49" s="41" t="str">
        <f t="shared" si="0"/>
        <v>Personal Supports</v>
      </c>
      <c r="W49" s="39" t="str">
        <f t="shared" si="1"/>
        <v>Personal Supports</v>
      </c>
      <c r="X49" s="84" t="str">
        <f t="shared" si="2"/>
        <v xml:space="preserve"> Rate</v>
      </c>
    </row>
    <row r="50" spans="2:24" ht="14.45" customHeight="1" x14ac:dyDescent="0.25">
      <c r="B50" s="50">
        <v>40</v>
      </c>
      <c r="C50" s="46"/>
      <c r="D50" s="46"/>
      <c r="E50" s="46"/>
      <c r="F50" s="47"/>
      <c r="G50" s="46"/>
      <c r="H50" s="46"/>
      <c r="I50" s="114"/>
      <c r="J50" s="114"/>
      <c r="K50" s="100" t="str">
        <f t="shared" si="3"/>
        <v/>
      </c>
      <c r="L50" s="48" t="str">
        <f>IFERROR(VLOOKUP(F50,Lists!B:C,2,FALSE),"")</f>
        <v/>
      </c>
      <c r="M50" s="56" t="str">
        <f>IFERROR(INDEX(Sheet1!$B$2:$B$4,MATCH('Claims Summary'!U50,Sheet1!$A$2:$A$4,0)),"")</f>
        <v/>
      </c>
      <c r="N50" s="48" t="str">
        <f t="shared" si="4"/>
        <v/>
      </c>
      <c r="O50" s="88">
        <f>IFERROR(INDEX('LTSS Rates'!$A$2:$E$5,MATCH(W50,'LTSS Rates'!$A$2:$A$5,0),MATCH(X50,'LTSS Rates'!$A$2:$E$2,0)),0)</f>
        <v>0</v>
      </c>
      <c r="P50" s="49" t="str">
        <f t="shared" si="5"/>
        <v/>
      </c>
      <c r="Q50" s="61"/>
      <c r="R50" s="64" t="str">
        <f t="shared" si="6"/>
        <v/>
      </c>
      <c r="T50" s="39" t="s">
        <v>206</v>
      </c>
      <c r="U50" s="41" t="str">
        <f t="shared" si="0"/>
        <v>Personal Supports</v>
      </c>
      <c r="W50" s="39" t="str">
        <f t="shared" si="1"/>
        <v>Personal Supports</v>
      </c>
      <c r="X50" s="84" t="str">
        <f t="shared" si="2"/>
        <v xml:space="preserve"> Rate</v>
      </c>
    </row>
    <row r="51" spans="2:24" ht="14.45" customHeight="1" x14ac:dyDescent="0.25">
      <c r="B51" s="50">
        <v>41</v>
      </c>
      <c r="C51" s="46"/>
      <c r="D51" s="46"/>
      <c r="E51" s="46"/>
      <c r="F51" s="47"/>
      <c r="G51" s="46"/>
      <c r="H51" s="46"/>
      <c r="I51" s="114"/>
      <c r="J51" s="114"/>
      <c r="K51" s="100" t="str">
        <f t="shared" si="3"/>
        <v/>
      </c>
      <c r="L51" s="48" t="str">
        <f>IFERROR(VLOOKUP(F51,Lists!B:C,2,FALSE),"")</f>
        <v/>
      </c>
      <c r="M51" s="56" t="str">
        <f>IFERROR(INDEX(Sheet1!$B$2:$B$4,MATCH('Claims Summary'!U51,Sheet1!$A$2:$A$4,0)),"")</f>
        <v/>
      </c>
      <c r="N51" s="48" t="str">
        <f t="shared" si="4"/>
        <v/>
      </c>
      <c r="O51" s="88">
        <f>IFERROR(INDEX('LTSS Rates'!$A$2:$E$5,MATCH(W51,'LTSS Rates'!$A$2:$A$5,0),MATCH(X51,'LTSS Rates'!$A$2:$E$2,0)),0)</f>
        <v>0</v>
      </c>
      <c r="P51" s="49" t="str">
        <f t="shared" si="5"/>
        <v/>
      </c>
      <c r="Q51" s="61"/>
      <c r="R51" s="64" t="str">
        <f t="shared" si="6"/>
        <v/>
      </c>
      <c r="T51" s="39" t="s">
        <v>206</v>
      </c>
      <c r="U51" s="41" t="str">
        <f t="shared" si="0"/>
        <v>Personal Supports</v>
      </c>
      <c r="W51" s="39" t="str">
        <f t="shared" si="1"/>
        <v>Personal Supports</v>
      </c>
      <c r="X51" s="84" t="str">
        <f t="shared" si="2"/>
        <v xml:space="preserve"> Rate</v>
      </c>
    </row>
    <row r="52" spans="2:24" ht="14.45" customHeight="1" x14ac:dyDescent="0.25">
      <c r="B52" s="50">
        <v>42</v>
      </c>
      <c r="C52" s="46"/>
      <c r="D52" s="46"/>
      <c r="E52" s="46"/>
      <c r="F52" s="47"/>
      <c r="G52" s="46"/>
      <c r="H52" s="46"/>
      <c r="I52" s="114"/>
      <c r="J52" s="114"/>
      <c r="K52" s="100" t="str">
        <f t="shared" si="3"/>
        <v/>
      </c>
      <c r="L52" s="48" t="str">
        <f>IFERROR(VLOOKUP(F52,Lists!B:C,2,FALSE),"")</f>
        <v/>
      </c>
      <c r="M52" s="56" t="str">
        <f>IFERROR(INDEX(Sheet1!$B$2:$B$4,MATCH('Claims Summary'!U52,Sheet1!$A$2:$A$4,0)),"")</f>
        <v/>
      </c>
      <c r="N52" s="48" t="str">
        <f t="shared" si="4"/>
        <v/>
      </c>
      <c r="O52" s="88">
        <f>IFERROR(INDEX('LTSS Rates'!$A$2:$E$5,MATCH(W52,'LTSS Rates'!$A$2:$A$5,0),MATCH(X52,'LTSS Rates'!$A$2:$E$2,0)),0)</f>
        <v>0</v>
      </c>
      <c r="P52" s="49" t="str">
        <f t="shared" si="5"/>
        <v/>
      </c>
      <c r="Q52" s="61"/>
      <c r="R52" s="64" t="str">
        <f t="shared" si="6"/>
        <v/>
      </c>
      <c r="T52" s="39" t="s">
        <v>206</v>
      </c>
      <c r="U52" s="41" t="str">
        <f t="shared" si="0"/>
        <v>Personal Supports</v>
      </c>
      <c r="W52" s="39" t="str">
        <f t="shared" si="1"/>
        <v>Personal Supports</v>
      </c>
      <c r="X52" s="84" t="str">
        <f t="shared" si="2"/>
        <v xml:space="preserve"> Rate</v>
      </c>
    </row>
    <row r="53" spans="2:24" ht="14.45" customHeight="1" x14ac:dyDescent="0.25">
      <c r="B53" s="50">
        <v>43</v>
      </c>
      <c r="C53" s="46"/>
      <c r="D53" s="46"/>
      <c r="E53" s="46"/>
      <c r="F53" s="47"/>
      <c r="G53" s="46"/>
      <c r="H53" s="46"/>
      <c r="I53" s="114"/>
      <c r="J53" s="114"/>
      <c r="K53" s="100" t="str">
        <f t="shared" si="3"/>
        <v/>
      </c>
      <c r="L53" s="48" t="str">
        <f>IFERROR(VLOOKUP(F53,Lists!B:C,2,FALSE),"")</f>
        <v/>
      </c>
      <c r="M53" s="56" t="str">
        <f>IFERROR(INDEX(Sheet1!$B$2:$B$4,MATCH('Claims Summary'!U53,Sheet1!$A$2:$A$4,0)),"")</f>
        <v/>
      </c>
      <c r="N53" s="48" t="str">
        <f t="shared" si="4"/>
        <v/>
      </c>
      <c r="O53" s="88">
        <f>IFERROR(INDEX('LTSS Rates'!$A$2:$E$5,MATCH(W53,'LTSS Rates'!$A$2:$A$5,0),MATCH(X53,'LTSS Rates'!$A$2:$E$2,0)),0)</f>
        <v>0</v>
      </c>
      <c r="P53" s="49" t="str">
        <f t="shared" si="5"/>
        <v/>
      </c>
      <c r="Q53" s="61"/>
      <c r="R53" s="64" t="str">
        <f t="shared" si="6"/>
        <v/>
      </c>
      <c r="T53" s="39" t="s">
        <v>206</v>
      </c>
      <c r="U53" s="41" t="str">
        <f t="shared" si="0"/>
        <v>Personal Supports</v>
      </c>
      <c r="W53" s="39" t="str">
        <f t="shared" si="1"/>
        <v>Personal Supports</v>
      </c>
      <c r="X53" s="84" t="str">
        <f t="shared" si="2"/>
        <v xml:space="preserve"> Rate</v>
      </c>
    </row>
    <row r="54" spans="2:24" ht="14.45" customHeight="1" x14ac:dyDescent="0.25">
      <c r="B54" s="50">
        <v>44</v>
      </c>
      <c r="C54" s="46"/>
      <c r="D54" s="46"/>
      <c r="E54" s="46"/>
      <c r="F54" s="47"/>
      <c r="G54" s="46"/>
      <c r="H54" s="46"/>
      <c r="I54" s="114"/>
      <c r="J54" s="114"/>
      <c r="K54" s="100" t="str">
        <f t="shared" si="3"/>
        <v/>
      </c>
      <c r="L54" s="48" t="str">
        <f>IFERROR(VLOOKUP(F54,Lists!B:C,2,FALSE),"")</f>
        <v/>
      </c>
      <c r="M54" s="56" t="str">
        <f>IFERROR(INDEX(Sheet1!$B$2:$B$4,MATCH('Claims Summary'!U54,Sheet1!$A$2:$A$4,0)),"")</f>
        <v/>
      </c>
      <c r="N54" s="48" t="str">
        <f t="shared" si="4"/>
        <v/>
      </c>
      <c r="O54" s="88">
        <f>IFERROR(INDEX('LTSS Rates'!$A$2:$E$5,MATCH(W54,'LTSS Rates'!$A$2:$A$5,0),MATCH(X54,'LTSS Rates'!$A$2:$E$2,0)),0)</f>
        <v>0</v>
      </c>
      <c r="P54" s="49" t="str">
        <f t="shared" si="5"/>
        <v/>
      </c>
      <c r="Q54" s="61"/>
      <c r="R54" s="64" t="str">
        <f t="shared" si="6"/>
        <v/>
      </c>
      <c r="T54" s="39" t="s">
        <v>206</v>
      </c>
      <c r="U54" s="41" t="str">
        <f t="shared" si="0"/>
        <v>Personal Supports</v>
      </c>
      <c r="W54" s="39" t="str">
        <f t="shared" si="1"/>
        <v>Personal Supports</v>
      </c>
      <c r="X54" s="84" t="str">
        <f t="shared" si="2"/>
        <v xml:space="preserve"> Rate</v>
      </c>
    </row>
    <row r="55" spans="2:24" ht="14.45" customHeight="1" x14ac:dyDescent="0.25">
      <c r="B55" s="50">
        <v>45</v>
      </c>
      <c r="C55" s="46"/>
      <c r="D55" s="46"/>
      <c r="E55" s="46"/>
      <c r="F55" s="47"/>
      <c r="G55" s="46"/>
      <c r="H55" s="46"/>
      <c r="I55" s="114"/>
      <c r="J55" s="114"/>
      <c r="K55" s="100" t="str">
        <f t="shared" si="3"/>
        <v/>
      </c>
      <c r="L55" s="48" t="str">
        <f>IFERROR(VLOOKUP(F55,Lists!B:C,2,FALSE),"")</f>
        <v/>
      </c>
      <c r="M55" s="56" t="str">
        <f>IFERROR(INDEX(Sheet1!$B$2:$B$4,MATCH('Claims Summary'!U55,Sheet1!$A$2:$A$4,0)),"")</f>
        <v/>
      </c>
      <c r="N55" s="48" t="str">
        <f t="shared" si="4"/>
        <v/>
      </c>
      <c r="O55" s="88">
        <f>IFERROR(INDEX('LTSS Rates'!$A$2:$E$5,MATCH(W55,'LTSS Rates'!$A$2:$A$5,0),MATCH(X55,'LTSS Rates'!$A$2:$E$2,0)),0)</f>
        <v>0</v>
      </c>
      <c r="P55" s="49" t="str">
        <f t="shared" si="5"/>
        <v/>
      </c>
      <c r="Q55" s="61"/>
      <c r="R55" s="64" t="str">
        <f t="shared" si="6"/>
        <v/>
      </c>
      <c r="T55" s="39" t="s">
        <v>206</v>
      </c>
      <c r="U55" s="41" t="str">
        <f t="shared" si="0"/>
        <v>Personal Supports</v>
      </c>
      <c r="W55" s="39" t="str">
        <f t="shared" si="1"/>
        <v>Personal Supports</v>
      </c>
      <c r="X55" s="84" t="str">
        <f t="shared" si="2"/>
        <v xml:space="preserve"> Rate</v>
      </c>
    </row>
    <row r="56" spans="2:24" ht="14.45" customHeight="1" x14ac:dyDescent="0.25">
      <c r="B56" s="50">
        <v>46</v>
      </c>
      <c r="C56" s="46"/>
      <c r="D56" s="46"/>
      <c r="E56" s="46"/>
      <c r="F56" s="47"/>
      <c r="G56" s="46"/>
      <c r="H56" s="46"/>
      <c r="I56" s="114"/>
      <c r="J56" s="114"/>
      <c r="K56" s="100" t="str">
        <f t="shared" si="3"/>
        <v/>
      </c>
      <c r="L56" s="48" t="str">
        <f>IFERROR(VLOOKUP(F56,Lists!B:C,2,FALSE),"")</f>
        <v/>
      </c>
      <c r="M56" s="56" t="str">
        <f>IFERROR(INDEX(Sheet1!$B$2:$B$4,MATCH('Claims Summary'!U56,Sheet1!$A$2:$A$4,0)),"")</f>
        <v/>
      </c>
      <c r="N56" s="48" t="str">
        <f t="shared" si="4"/>
        <v/>
      </c>
      <c r="O56" s="88">
        <f>IFERROR(INDEX('LTSS Rates'!$A$2:$E$5,MATCH(W56,'LTSS Rates'!$A$2:$A$5,0),MATCH(X56,'LTSS Rates'!$A$2:$E$2,0)),0)</f>
        <v>0</v>
      </c>
      <c r="P56" s="49" t="str">
        <f t="shared" si="5"/>
        <v/>
      </c>
      <c r="Q56" s="61"/>
      <c r="R56" s="64" t="str">
        <f t="shared" si="6"/>
        <v/>
      </c>
      <c r="T56" s="39" t="s">
        <v>206</v>
      </c>
      <c r="U56" s="41" t="str">
        <f t="shared" si="0"/>
        <v>Personal Supports</v>
      </c>
      <c r="W56" s="39" t="str">
        <f t="shared" si="1"/>
        <v>Personal Supports</v>
      </c>
      <c r="X56" s="84" t="str">
        <f t="shared" si="2"/>
        <v xml:space="preserve"> Rate</v>
      </c>
    </row>
    <row r="57" spans="2:24" ht="14.45" customHeight="1" x14ac:dyDescent="0.25">
      <c r="B57" s="50">
        <v>47</v>
      </c>
      <c r="C57" s="46"/>
      <c r="D57" s="46"/>
      <c r="E57" s="46"/>
      <c r="F57" s="47"/>
      <c r="G57" s="46"/>
      <c r="H57" s="46"/>
      <c r="I57" s="114"/>
      <c r="J57" s="114"/>
      <c r="K57" s="100" t="str">
        <f t="shared" si="3"/>
        <v/>
      </c>
      <c r="L57" s="48" t="str">
        <f>IFERROR(VLOOKUP(F57,Lists!B:C,2,FALSE),"")</f>
        <v/>
      </c>
      <c r="M57" s="56" t="str">
        <f>IFERROR(INDEX(Sheet1!$B$2:$B$4,MATCH('Claims Summary'!U57,Sheet1!$A$2:$A$4,0)),"")</f>
        <v/>
      </c>
      <c r="N57" s="48" t="str">
        <f t="shared" si="4"/>
        <v/>
      </c>
      <c r="O57" s="88">
        <f>IFERROR(INDEX('LTSS Rates'!$A$2:$E$5,MATCH(W57,'LTSS Rates'!$A$2:$A$5,0),MATCH(X57,'LTSS Rates'!$A$2:$E$2,0)),0)</f>
        <v>0</v>
      </c>
      <c r="P57" s="49" t="str">
        <f t="shared" si="5"/>
        <v/>
      </c>
      <c r="Q57" s="61"/>
      <c r="R57" s="64" t="str">
        <f t="shared" si="6"/>
        <v/>
      </c>
      <c r="T57" s="39" t="s">
        <v>206</v>
      </c>
      <c r="U57" s="41" t="str">
        <f t="shared" si="0"/>
        <v>Personal Supports</v>
      </c>
      <c r="W57" s="39" t="str">
        <f t="shared" si="1"/>
        <v>Personal Supports</v>
      </c>
      <c r="X57" s="84" t="str">
        <f t="shared" si="2"/>
        <v xml:space="preserve"> Rate</v>
      </c>
    </row>
    <row r="58" spans="2:24" ht="14.45" customHeight="1" x14ac:dyDescent="0.25">
      <c r="B58" s="50">
        <v>48</v>
      </c>
      <c r="C58" s="46"/>
      <c r="D58" s="46"/>
      <c r="E58" s="46"/>
      <c r="F58" s="47"/>
      <c r="G58" s="46"/>
      <c r="H58" s="46"/>
      <c r="I58" s="114"/>
      <c r="J58" s="114"/>
      <c r="K58" s="100" t="str">
        <f t="shared" si="3"/>
        <v/>
      </c>
      <c r="L58" s="48" t="str">
        <f>IFERROR(VLOOKUP(F58,Lists!B:C,2,FALSE),"")</f>
        <v/>
      </c>
      <c r="M58" s="56" t="str">
        <f>IFERROR(INDEX(Sheet1!$B$2:$B$4,MATCH('Claims Summary'!U58,Sheet1!$A$2:$A$4,0)),"")</f>
        <v/>
      </c>
      <c r="N58" s="48" t="str">
        <f t="shared" si="4"/>
        <v/>
      </c>
      <c r="O58" s="88">
        <f>IFERROR(INDEX('LTSS Rates'!$A$2:$E$5,MATCH(W58,'LTSS Rates'!$A$2:$A$5,0),MATCH(X58,'LTSS Rates'!$A$2:$E$2,0)),0)</f>
        <v>0</v>
      </c>
      <c r="P58" s="49" t="str">
        <f t="shared" si="5"/>
        <v/>
      </c>
      <c r="Q58" s="61"/>
      <c r="R58" s="64" t="str">
        <f t="shared" si="6"/>
        <v/>
      </c>
      <c r="T58" s="39" t="s">
        <v>206</v>
      </c>
      <c r="U58" s="41" t="str">
        <f t="shared" si="0"/>
        <v>Personal Supports</v>
      </c>
      <c r="W58" s="39" t="str">
        <f t="shared" si="1"/>
        <v>Personal Supports</v>
      </c>
      <c r="X58" s="84" t="str">
        <f t="shared" si="2"/>
        <v xml:space="preserve"> Rate</v>
      </c>
    </row>
    <row r="59" spans="2:24" ht="14.45" customHeight="1" x14ac:dyDescent="0.25">
      <c r="B59" s="50">
        <v>49</v>
      </c>
      <c r="C59" s="46"/>
      <c r="D59" s="46"/>
      <c r="E59" s="46"/>
      <c r="F59" s="47"/>
      <c r="G59" s="46"/>
      <c r="H59" s="46"/>
      <c r="I59" s="114"/>
      <c r="J59" s="114"/>
      <c r="K59" s="100" t="str">
        <f t="shared" si="3"/>
        <v/>
      </c>
      <c r="L59" s="48" t="str">
        <f>IFERROR(VLOOKUP(F59,Lists!B:C,2,FALSE),"")</f>
        <v/>
      </c>
      <c r="M59" s="56" t="str">
        <f>IFERROR(INDEX(Sheet1!$B$2:$B$4,MATCH('Claims Summary'!U59,Sheet1!$A$2:$A$4,0)),"")</f>
        <v/>
      </c>
      <c r="N59" s="48" t="str">
        <f t="shared" si="4"/>
        <v/>
      </c>
      <c r="O59" s="88">
        <f>IFERROR(INDEX('LTSS Rates'!$A$2:$E$5,MATCH(W59,'LTSS Rates'!$A$2:$A$5,0),MATCH(X59,'LTSS Rates'!$A$2:$E$2,0)),0)</f>
        <v>0</v>
      </c>
      <c r="P59" s="49" t="str">
        <f t="shared" si="5"/>
        <v/>
      </c>
      <c r="Q59" s="61"/>
      <c r="R59" s="64" t="str">
        <f t="shared" si="6"/>
        <v/>
      </c>
      <c r="T59" s="39" t="s">
        <v>206</v>
      </c>
      <c r="U59" s="41" t="str">
        <f t="shared" si="0"/>
        <v>Personal Supports</v>
      </c>
      <c r="W59" s="39" t="str">
        <f t="shared" si="1"/>
        <v>Personal Supports</v>
      </c>
      <c r="X59" s="84" t="str">
        <f t="shared" si="2"/>
        <v xml:space="preserve"> Rate</v>
      </c>
    </row>
    <row r="60" spans="2:24" ht="14.45" customHeight="1" x14ac:dyDescent="0.25">
      <c r="B60" s="50">
        <v>50</v>
      </c>
      <c r="C60" s="46"/>
      <c r="D60" s="46"/>
      <c r="E60" s="46"/>
      <c r="F60" s="47"/>
      <c r="G60" s="46"/>
      <c r="H60" s="46"/>
      <c r="I60" s="114"/>
      <c r="J60" s="114"/>
      <c r="K60" s="100" t="str">
        <f t="shared" si="3"/>
        <v/>
      </c>
      <c r="L60" s="48" t="str">
        <f>IFERROR(VLOOKUP(F60,Lists!B:C,2,FALSE),"")</f>
        <v/>
      </c>
      <c r="M60" s="56" t="str">
        <f>IFERROR(INDEX(Sheet1!$B$2:$B$4,MATCH('Claims Summary'!U60,Sheet1!$A$2:$A$4,0)),"")</f>
        <v/>
      </c>
      <c r="N60" s="48" t="str">
        <f t="shared" si="4"/>
        <v/>
      </c>
      <c r="O60" s="88">
        <f>IFERROR(INDEX('LTSS Rates'!$A$2:$E$5,MATCH(W60,'LTSS Rates'!$A$2:$A$5,0),MATCH(X60,'LTSS Rates'!$A$2:$E$2,0)),0)</f>
        <v>0</v>
      </c>
      <c r="P60" s="49" t="str">
        <f t="shared" si="5"/>
        <v/>
      </c>
      <c r="Q60" s="61"/>
      <c r="R60" s="64" t="str">
        <f t="shared" si="6"/>
        <v/>
      </c>
      <c r="T60" s="39" t="s">
        <v>206</v>
      </c>
      <c r="U60" s="41" t="str">
        <f t="shared" si="0"/>
        <v>Personal Supports</v>
      </c>
      <c r="W60" s="39" t="str">
        <f t="shared" si="1"/>
        <v>Personal Supports</v>
      </c>
      <c r="X60" s="84" t="str">
        <f t="shared" si="2"/>
        <v xml:space="preserve"> Rate</v>
      </c>
    </row>
    <row r="61" spans="2:24" ht="14.45" customHeight="1" x14ac:dyDescent="0.25">
      <c r="B61" s="50">
        <v>51</v>
      </c>
      <c r="C61" s="46"/>
      <c r="D61" s="46"/>
      <c r="E61" s="46"/>
      <c r="F61" s="47"/>
      <c r="G61" s="46"/>
      <c r="H61" s="46"/>
      <c r="I61" s="114"/>
      <c r="J61" s="114"/>
      <c r="K61" s="100" t="str">
        <f t="shared" si="3"/>
        <v/>
      </c>
      <c r="L61" s="48" t="str">
        <f>IFERROR(VLOOKUP(F61,Lists!B:C,2,FALSE),"")</f>
        <v/>
      </c>
      <c r="M61" s="56" t="str">
        <f>IFERROR(INDEX(Sheet1!$B$2:$B$4,MATCH('Claims Summary'!U61,Sheet1!$A$2:$A$4,0)),"")</f>
        <v/>
      </c>
      <c r="N61" s="48" t="str">
        <f t="shared" si="4"/>
        <v/>
      </c>
      <c r="O61" s="88">
        <f>IFERROR(INDEX('LTSS Rates'!$A$2:$E$5,MATCH(W61,'LTSS Rates'!$A$2:$A$5,0),MATCH(X61,'LTSS Rates'!$A$2:$E$2,0)),0)</f>
        <v>0</v>
      </c>
      <c r="P61" s="49" t="str">
        <f t="shared" si="5"/>
        <v/>
      </c>
      <c r="Q61" s="61"/>
      <c r="R61" s="64" t="str">
        <f t="shared" si="6"/>
        <v/>
      </c>
      <c r="T61" s="39" t="s">
        <v>206</v>
      </c>
      <c r="U61" s="41" t="str">
        <f t="shared" si="0"/>
        <v>Personal Supports</v>
      </c>
      <c r="W61" s="39" t="str">
        <f t="shared" si="1"/>
        <v>Personal Supports</v>
      </c>
      <c r="X61" s="84" t="str">
        <f t="shared" si="2"/>
        <v xml:space="preserve"> Rate</v>
      </c>
    </row>
    <row r="62" spans="2:24" ht="14.45" customHeight="1" x14ac:dyDescent="0.25">
      <c r="B62" s="50">
        <v>52</v>
      </c>
      <c r="C62" s="46"/>
      <c r="D62" s="46"/>
      <c r="E62" s="46"/>
      <c r="F62" s="47"/>
      <c r="G62" s="46"/>
      <c r="H62" s="46"/>
      <c r="I62" s="114"/>
      <c r="J62" s="114"/>
      <c r="K62" s="100" t="str">
        <f t="shared" si="3"/>
        <v/>
      </c>
      <c r="L62" s="48" t="str">
        <f>IFERROR(VLOOKUP(F62,Lists!B:C,2,FALSE),"")</f>
        <v/>
      </c>
      <c r="M62" s="56" t="str">
        <f>IFERROR(INDEX(Sheet1!$B$2:$B$4,MATCH('Claims Summary'!U62,Sheet1!$A$2:$A$4,0)),"")</f>
        <v/>
      </c>
      <c r="N62" s="48" t="str">
        <f t="shared" si="4"/>
        <v/>
      </c>
      <c r="O62" s="88">
        <f>IFERROR(INDEX('LTSS Rates'!$A$2:$E$5,MATCH(W62,'LTSS Rates'!$A$2:$A$5,0),MATCH(X62,'LTSS Rates'!$A$2:$E$2,0)),0)</f>
        <v>0</v>
      </c>
      <c r="P62" s="49" t="str">
        <f t="shared" si="5"/>
        <v/>
      </c>
      <c r="Q62" s="61"/>
      <c r="R62" s="64" t="str">
        <f t="shared" si="6"/>
        <v/>
      </c>
      <c r="T62" s="39" t="s">
        <v>206</v>
      </c>
      <c r="U62" s="41" t="str">
        <f t="shared" si="0"/>
        <v>Personal Supports</v>
      </c>
      <c r="W62" s="39" t="str">
        <f t="shared" si="1"/>
        <v>Personal Supports</v>
      </c>
      <c r="X62" s="84" t="str">
        <f t="shared" si="2"/>
        <v xml:space="preserve"> Rate</v>
      </c>
    </row>
    <row r="63" spans="2:24" ht="14.45" customHeight="1" x14ac:dyDescent="0.25">
      <c r="B63" s="50">
        <v>53</v>
      </c>
      <c r="C63" s="46"/>
      <c r="D63" s="46"/>
      <c r="E63" s="46"/>
      <c r="F63" s="47"/>
      <c r="G63" s="46"/>
      <c r="H63" s="46"/>
      <c r="I63" s="114"/>
      <c r="J63" s="114"/>
      <c r="K63" s="100" t="str">
        <f t="shared" si="3"/>
        <v/>
      </c>
      <c r="L63" s="48" t="str">
        <f>IFERROR(VLOOKUP(F63,Lists!B:C,2,FALSE),"")</f>
        <v/>
      </c>
      <c r="M63" s="56" t="str">
        <f>IFERROR(INDEX(Sheet1!$B$2:$B$4,MATCH('Claims Summary'!U63,Sheet1!$A$2:$A$4,0)),"")</f>
        <v/>
      </c>
      <c r="N63" s="48" t="str">
        <f t="shared" si="4"/>
        <v/>
      </c>
      <c r="O63" s="88">
        <f>IFERROR(INDEX('LTSS Rates'!$A$2:$E$5,MATCH(W63,'LTSS Rates'!$A$2:$A$5,0),MATCH(X63,'LTSS Rates'!$A$2:$E$2,0)),0)</f>
        <v>0</v>
      </c>
      <c r="P63" s="49" t="str">
        <f t="shared" si="5"/>
        <v/>
      </c>
      <c r="Q63" s="61"/>
      <c r="R63" s="64" t="str">
        <f t="shared" si="6"/>
        <v/>
      </c>
      <c r="T63" s="39" t="s">
        <v>206</v>
      </c>
      <c r="U63" s="41" t="str">
        <f t="shared" si="0"/>
        <v>Personal Supports</v>
      </c>
      <c r="W63" s="39" t="str">
        <f t="shared" si="1"/>
        <v>Personal Supports</v>
      </c>
      <c r="X63" s="84" t="str">
        <f t="shared" si="2"/>
        <v xml:space="preserve"> Rate</v>
      </c>
    </row>
    <row r="64" spans="2:24" ht="14.45" customHeight="1" x14ac:dyDescent="0.25">
      <c r="B64" s="50">
        <v>54</v>
      </c>
      <c r="C64" s="46"/>
      <c r="D64" s="46"/>
      <c r="E64" s="46"/>
      <c r="F64" s="47"/>
      <c r="G64" s="46"/>
      <c r="H64" s="46"/>
      <c r="I64" s="114"/>
      <c r="J64" s="114"/>
      <c r="K64" s="100" t="str">
        <f t="shared" si="3"/>
        <v/>
      </c>
      <c r="L64" s="48" t="str">
        <f>IFERROR(VLOOKUP(F64,Lists!B:C,2,FALSE),"")</f>
        <v/>
      </c>
      <c r="M64" s="56" t="str">
        <f>IFERROR(INDEX(Sheet1!$B$2:$B$4,MATCH('Claims Summary'!U64,Sheet1!$A$2:$A$4,0)),"")</f>
        <v/>
      </c>
      <c r="N64" s="48" t="str">
        <f t="shared" si="4"/>
        <v/>
      </c>
      <c r="O64" s="88">
        <f>IFERROR(INDEX('LTSS Rates'!$A$2:$E$5,MATCH(W64,'LTSS Rates'!$A$2:$A$5,0),MATCH(X64,'LTSS Rates'!$A$2:$E$2,0)),0)</f>
        <v>0</v>
      </c>
      <c r="P64" s="49" t="str">
        <f t="shared" si="5"/>
        <v/>
      </c>
      <c r="Q64" s="61"/>
      <c r="R64" s="64" t="str">
        <f t="shared" si="6"/>
        <v/>
      </c>
      <c r="T64" s="39" t="s">
        <v>206</v>
      </c>
      <c r="U64" s="41" t="str">
        <f t="shared" si="0"/>
        <v>Personal Supports</v>
      </c>
      <c r="W64" s="39" t="str">
        <f t="shared" si="1"/>
        <v>Personal Supports</v>
      </c>
      <c r="X64" s="84" t="str">
        <f t="shared" si="2"/>
        <v xml:space="preserve"> Rate</v>
      </c>
    </row>
    <row r="65" spans="2:24" ht="14.45" customHeight="1" x14ac:dyDescent="0.25">
      <c r="B65" s="50">
        <v>55</v>
      </c>
      <c r="C65" s="46"/>
      <c r="D65" s="46"/>
      <c r="E65" s="46"/>
      <c r="F65" s="47"/>
      <c r="G65" s="46"/>
      <c r="H65" s="46"/>
      <c r="I65" s="114"/>
      <c r="J65" s="114"/>
      <c r="K65" s="100" t="str">
        <f t="shared" si="3"/>
        <v/>
      </c>
      <c r="L65" s="48" t="str">
        <f>IFERROR(VLOOKUP(F65,Lists!B:C,2,FALSE),"")</f>
        <v/>
      </c>
      <c r="M65" s="56" t="str">
        <f>IFERROR(INDEX(Sheet1!$B$2:$B$4,MATCH('Claims Summary'!U65,Sheet1!$A$2:$A$4,0)),"")</f>
        <v/>
      </c>
      <c r="N65" s="48" t="str">
        <f t="shared" si="4"/>
        <v/>
      </c>
      <c r="O65" s="88">
        <f>IFERROR(INDEX('LTSS Rates'!$A$2:$E$5,MATCH(W65,'LTSS Rates'!$A$2:$A$5,0),MATCH(X65,'LTSS Rates'!$A$2:$E$2,0)),0)</f>
        <v>0</v>
      </c>
      <c r="P65" s="49" t="str">
        <f t="shared" si="5"/>
        <v/>
      </c>
      <c r="Q65" s="61"/>
      <c r="R65" s="64" t="str">
        <f t="shared" si="6"/>
        <v/>
      </c>
      <c r="T65" s="39" t="s">
        <v>206</v>
      </c>
      <c r="U65" s="41" t="str">
        <f t="shared" si="0"/>
        <v>Personal Supports</v>
      </c>
      <c r="W65" s="39" t="str">
        <f t="shared" si="1"/>
        <v>Personal Supports</v>
      </c>
      <c r="X65" s="84" t="str">
        <f t="shared" si="2"/>
        <v xml:space="preserve"> Rate</v>
      </c>
    </row>
    <row r="66" spans="2:24" ht="14.45" customHeight="1" x14ac:dyDescent="0.25">
      <c r="B66" s="50">
        <v>56</v>
      </c>
      <c r="C66" s="46"/>
      <c r="D66" s="46"/>
      <c r="E66" s="46"/>
      <c r="F66" s="47"/>
      <c r="G66" s="46"/>
      <c r="H66" s="46"/>
      <c r="I66" s="114"/>
      <c r="J66" s="114"/>
      <c r="K66" s="100" t="str">
        <f t="shared" si="3"/>
        <v/>
      </c>
      <c r="L66" s="48" t="str">
        <f>IFERROR(VLOOKUP(F66,Lists!B:C,2,FALSE),"")</f>
        <v/>
      </c>
      <c r="M66" s="56" t="str">
        <f>IFERROR(INDEX(Sheet1!$B$2:$B$4,MATCH('Claims Summary'!U66,Sheet1!$A$2:$A$4,0)),"")</f>
        <v/>
      </c>
      <c r="N66" s="48" t="str">
        <f t="shared" si="4"/>
        <v/>
      </c>
      <c r="O66" s="88">
        <f>IFERROR(INDEX('LTSS Rates'!$A$2:$E$5,MATCH(W66,'LTSS Rates'!$A$2:$A$5,0),MATCH(X66,'LTSS Rates'!$A$2:$E$2,0)),0)</f>
        <v>0</v>
      </c>
      <c r="P66" s="49" t="str">
        <f t="shared" si="5"/>
        <v/>
      </c>
      <c r="Q66" s="61"/>
      <c r="R66" s="64" t="str">
        <f t="shared" si="6"/>
        <v/>
      </c>
      <c r="T66" s="39" t="s">
        <v>206</v>
      </c>
      <c r="U66" s="41" t="str">
        <f t="shared" si="0"/>
        <v>Personal Supports</v>
      </c>
      <c r="W66" s="39" t="str">
        <f t="shared" si="1"/>
        <v>Personal Supports</v>
      </c>
      <c r="X66" s="84" t="str">
        <f t="shared" si="2"/>
        <v xml:space="preserve"> Rate</v>
      </c>
    </row>
    <row r="67" spans="2:24" ht="14.45" customHeight="1" x14ac:dyDescent="0.25">
      <c r="B67" s="50">
        <v>57</v>
      </c>
      <c r="C67" s="46"/>
      <c r="D67" s="46"/>
      <c r="E67" s="46"/>
      <c r="F67" s="47"/>
      <c r="G67" s="46"/>
      <c r="H67" s="46"/>
      <c r="I67" s="114"/>
      <c r="J67" s="114"/>
      <c r="K67" s="100" t="str">
        <f t="shared" si="3"/>
        <v/>
      </c>
      <c r="L67" s="48" t="str">
        <f>IFERROR(VLOOKUP(F67,Lists!B:C,2,FALSE),"")</f>
        <v/>
      </c>
      <c r="M67" s="56" t="str">
        <f>IFERROR(INDEX(Sheet1!$B$2:$B$4,MATCH('Claims Summary'!U67,Sheet1!$A$2:$A$4,0)),"")</f>
        <v/>
      </c>
      <c r="N67" s="48" t="str">
        <f t="shared" si="4"/>
        <v/>
      </c>
      <c r="O67" s="88">
        <f>IFERROR(INDEX('LTSS Rates'!$A$2:$E$5,MATCH(W67,'LTSS Rates'!$A$2:$A$5,0),MATCH(X67,'LTSS Rates'!$A$2:$E$2,0)),0)</f>
        <v>0</v>
      </c>
      <c r="P67" s="49" t="str">
        <f t="shared" si="5"/>
        <v/>
      </c>
      <c r="Q67" s="61"/>
      <c r="R67" s="64" t="str">
        <f t="shared" si="6"/>
        <v/>
      </c>
      <c r="T67" s="39" t="s">
        <v>206</v>
      </c>
      <c r="U67" s="41" t="str">
        <f t="shared" si="0"/>
        <v>Personal Supports</v>
      </c>
      <c r="W67" s="39" t="str">
        <f t="shared" si="1"/>
        <v>Personal Supports</v>
      </c>
      <c r="X67" s="84" t="str">
        <f t="shared" si="2"/>
        <v xml:space="preserve"> Rate</v>
      </c>
    </row>
    <row r="68" spans="2:24" ht="14.45" customHeight="1" x14ac:dyDescent="0.25">
      <c r="B68" s="50">
        <v>58</v>
      </c>
      <c r="C68" s="46"/>
      <c r="D68" s="46"/>
      <c r="E68" s="46"/>
      <c r="F68" s="47"/>
      <c r="G68" s="46"/>
      <c r="H68" s="46"/>
      <c r="I68" s="114"/>
      <c r="J68" s="114"/>
      <c r="K68" s="100" t="str">
        <f t="shared" si="3"/>
        <v/>
      </c>
      <c r="L68" s="48" t="str">
        <f>IFERROR(VLOOKUP(F68,Lists!B:C,2,FALSE),"")</f>
        <v/>
      </c>
      <c r="M68" s="56" t="str">
        <f>IFERROR(INDEX(Sheet1!$B$2:$B$4,MATCH('Claims Summary'!U68,Sheet1!$A$2:$A$4,0)),"")</f>
        <v/>
      </c>
      <c r="N68" s="48" t="str">
        <f t="shared" si="4"/>
        <v/>
      </c>
      <c r="O68" s="88">
        <f>IFERROR(INDEX('LTSS Rates'!$A$2:$E$5,MATCH(W68,'LTSS Rates'!$A$2:$A$5,0),MATCH(X68,'LTSS Rates'!$A$2:$E$2,0)),0)</f>
        <v>0</v>
      </c>
      <c r="P68" s="49" t="str">
        <f t="shared" si="5"/>
        <v/>
      </c>
      <c r="Q68" s="61"/>
      <c r="R68" s="64" t="str">
        <f t="shared" si="6"/>
        <v/>
      </c>
      <c r="T68" s="39" t="s">
        <v>206</v>
      </c>
      <c r="U68" s="41" t="str">
        <f t="shared" si="0"/>
        <v>Personal Supports</v>
      </c>
      <c r="W68" s="39" t="str">
        <f t="shared" si="1"/>
        <v>Personal Supports</v>
      </c>
      <c r="X68" s="84" t="str">
        <f t="shared" si="2"/>
        <v xml:space="preserve"> Rate</v>
      </c>
    </row>
    <row r="69" spans="2:24" ht="14.45" customHeight="1" x14ac:dyDescent="0.25">
      <c r="B69" s="50">
        <v>59</v>
      </c>
      <c r="C69" s="46"/>
      <c r="D69" s="46"/>
      <c r="E69" s="46"/>
      <c r="F69" s="47"/>
      <c r="G69" s="46"/>
      <c r="H69" s="46"/>
      <c r="I69" s="114"/>
      <c r="J69" s="114"/>
      <c r="K69" s="100" t="str">
        <f t="shared" si="3"/>
        <v/>
      </c>
      <c r="L69" s="48" t="str">
        <f>IFERROR(VLOOKUP(F69,Lists!B:C,2,FALSE),"")</f>
        <v/>
      </c>
      <c r="M69" s="56" t="str">
        <f>IFERROR(INDEX(Sheet1!$B$2:$B$4,MATCH('Claims Summary'!U69,Sheet1!$A$2:$A$4,0)),"")</f>
        <v/>
      </c>
      <c r="N69" s="48" t="str">
        <f t="shared" si="4"/>
        <v/>
      </c>
      <c r="O69" s="88">
        <f>IFERROR(INDEX('LTSS Rates'!$A$2:$E$5,MATCH(W69,'LTSS Rates'!$A$2:$A$5,0),MATCH(X69,'LTSS Rates'!$A$2:$E$2,0)),0)</f>
        <v>0</v>
      </c>
      <c r="P69" s="49" t="str">
        <f t="shared" si="5"/>
        <v/>
      </c>
      <c r="Q69" s="61"/>
      <c r="R69" s="64" t="str">
        <f t="shared" si="6"/>
        <v/>
      </c>
      <c r="T69" s="39" t="s">
        <v>206</v>
      </c>
      <c r="U69" s="41" t="str">
        <f t="shared" si="0"/>
        <v>Personal Supports</v>
      </c>
      <c r="W69" s="39" t="str">
        <f t="shared" si="1"/>
        <v>Personal Supports</v>
      </c>
      <c r="X69" s="84" t="str">
        <f t="shared" si="2"/>
        <v xml:space="preserve"> Rate</v>
      </c>
    </row>
    <row r="70" spans="2:24" ht="14.45" customHeight="1" x14ac:dyDescent="0.25">
      <c r="B70" s="50">
        <v>60</v>
      </c>
      <c r="C70" s="46"/>
      <c r="D70" s="46"/>
      <c r="E70" s="46"/>
      <c r="F70" s="47"/>
      <c r="G70" s="46"/>
      <c r="H70" s="46"/>
      <c r="I70" s="114"/>
      <c r="J70" s="114"/>
      <c r="K70" s="100" t="str">
        <f t="shared" si="3"/>
        <v/>
      </c>
      <c r="L70" s="48" t="str">
        <f>IFERROR(VLOOKUP(F70,Lists!B:C,2,FALSE),"")</f>
        <v/>
      </c>
      <c r="M70" s="56" t="str">
        <f>IFERROR(INDEX(Sheet1!$B$2:$B$4,MATCH('Claims Summary'!U70,Sheet1!$A$2:$A$4,0)),"")</f>
        <v/>
      </c>
      <c r="N70" s="48" t="str">
        <f t="shared" si="4"/>
        <v/>
      </c>
      <c r="O70" s="88">
        <f>IFERROR(INDEX('LTSS Rates'!$A$2:$E$5,MATCH(W70,'LTSS Rates'!$A$2:$A$5,0),MATCH(X70,'LTSS Rates'!$A$2:$E$2,0)),0)</f>
        <v>0</v>
      </c>
      <c r="P70" s="49" t="str">
        <f t="shared" si="5"/>
        <v/>
      </c>
      <c r="Q70" s="61"/>
      <c r="R70" s="64" t="str">
        <f t="shared" si="6"/>
        <v/>
      </c>
      <c r="T70" s="39" t="s">
        <v>206</v>
      </c>
      <c r="U70" s="41" t="str">
        <f t="shared" si="0"/>
        <v>Personal Supports</v>
      </c>
      <c r="W70" s="39" t="str">
        <f t="shared" si="1"/>
        <v>Personal Supports</v>
      </c>
      <c r="X70" s="84" t="str">
        <f t="shared" si="2"/>
        <v xml:space="preserve"> Rate</v>
      </c>
    </row>
    <row r="71" spans="2:24" ht="14.45" customHeight="1" x14ac:dyDescent="0.25">
      <c r="B71" s="50">
        <v>61</v>
      </c>
      <c r="C71" s="46"/>
      <c r="D71" s="46"/>
      <c r="E71" s="46"/>
      <c r="F71" s="47"/>
      <c r="G71" s="46"/>
      <c r="H71" s="46"/>
      <c r="I71" s="114"/>
      <c r="J71" s="114"/>
      <c r="K71" s="100" t="str">
        <f t="shared" si="3"/>
        <v/>
      </c>
      <c r="L71" s="48" t="str">
        <f>IFERROR(VLOOKUP(F71,Lists!B:C,2,FALSE),"")</f>
        <v/>
      </c>
      <c r="M71" s="56" t="str">
        <f>IFERROR(INDEX(Sheet1!$B$2:$B$4,MATCH('Claims Summary'!U71,Sheet1!$A$2:$A$4,0)),"")</f>
        <v/>
      </c>
      <c r="N71" s="48" t="str">
        <f t="shared" si="4"/>
        <v/>
      </c>
      <c r="O71" s="88">
        <f>IFERROR(INDEX('LTSS Rates'!$A$2:$E$5,MATCH(W71,'LTSS Rates'!$A$2:$A$5,0),MATCH(X71,'LTSS Rates'!$A$2:$E$2,0)),0)</f>
        <v>0</v>
      </c>
      <c r="P71" s="49" t="str">
        <f t="shared" si="5"/>
        <v/>
      </c>
      <c r="Q71" s="61"/>
      <c r="R71" s="64" t="str">
        <f t="shared" si="6"/>
        <v/>
      </c>
      <c r="T71" s="39" t="s">
        <v>206</v>
      </c>
      <c r="U71" s="41" t="str">
        <f t="shared" si="0"/>
        <v>Personal Supports</v>
      </c>
      <c r="W71" s="39" t="str">
        <f t="shared" si="1"/>
        <v>Personal Supports</v>
      </c>
      <c r="X71" s="84" t="str">
        <f t="shared" si="2"/>
        <v xml:space="preserve"> Rate</v>
      </c>
    </row>
    <row r="72" spans="2:24" ht="14.45" customHeight="1" x14ac:dyDescent="0.25">
      <c r="B72" s="50">
        <v>62</v>
      </c>
      <c r="C72" s="46"/>
      <c r="D72" s="46"/>
      <c r="E72" s="46"/>
      <c r="F72" s="47"/>
      <c r="G72" s="46"/>
      <c r="H72" s="46"/>
      <c r="I72" s="114"/>
      <c r="J72" s="114"/>
      <c r="K72" s="100" t="str">
        <f t="shared" si="3"/>
        <v/>
      </c>
      <c r="L72" s="48" t="str">
        <f>IFERROR(VLOOKUP(F72,Lists!B:C,2,FALSE),"")</f>
        <v/>
      </c>
      <c r="M72" s="56" t="str">
        <f>IFERROR(INDEX(Sheet1!$B$2:$B$4,MATCH('Claims Summary'!U72,Sheet1!$A$2:$A$4,0)),"")</f>
        <v/>
      </c>
      <c r="N72" s="48" t="str">
        <f t="shared" si="4"/>
        <v/>
      </c>
      <c r="O72" s="88">
        <f>IFERROR(INDEX('LTSS Rates'!$A$2:$E$5,MATCH(W72,'LTSS Rates'!$A$2:$A$5,0),MATCH(X72,'LTSS Rates'!$A$2:$E$2,0)),0)</f>
        <v>0</v>
      </c>
      <c r="P72" s="49" t="str">
        <f t="shared" si="5"/>
        <v/>
      </c>
      <c r="Q72" s="61"/>
      <c r="R72" s="64" t="str">
        <f t="shared" si="6"/>
        <v/>
      </c>
      <c r="T72" s="39" t="s">
        <v>206</v>
      </c>
      <c r="U72" s="41" t="str">
        <f t="shared" si="0"/>
        <v>Personal Supports</v>
      </c>
      <c r="W72" s="39" t="str">
        <f t="shared" si="1"/>
        <v>Personal Supports</v>
      </c>
      <c r="X72" s="84" t="str">
        <f t="shared" si="2"/>
        <v xml:space="preserve"> Rate</v>
      </c>
    </row>
    <row r="73" spans="2:24" ht="14.45" customHeight="1" x14ac:dyDescent="0.25">
      <c r="B73" s="50">
        <v>63</v>
      </c>
      <c r="C73" s="46"/>
      <c r="D73" s="46"/>
      <c r="E73" s="46"/>
      <c r="F73" s="47"/>
      <c r="G73" s="46"/>
      <c r="H73" s="46"/>
      <c r="I73" s="114"/>
      <c r="J73" s="114"/>
      <c r="K73" s="100" t="str">
        <f t="shared" si="3"/>
        <v/>
      </c>
      <c r="L73" s="48" t="str">
        <f>IFERROR(VLOOKUP(F73,Lists!B:C,2,FALSE),"")</f>
        <v/>
      </c>
      <c r="M73" s="56" t="str">
        <f>IFERROR(INDEX(Sheet1!$B$2:$B$4,MATCH('Claims Summary'!U73,Sheet1!$A$2:$A$4,0)),"")</f>
        <v/>
      </c>
      <c r="N73" s="48" t="str">
        <f t="shared" si="4"/>
        <v/>
      </c>
      <c r="O73" s="88">
        <f>IFERROR(INDEX('LTSS Rates'!$A$2:$E$5,MATCH(W73,'LTSS Rates'!$A$2:$A$5,0),MATCH(X73,'LTSS Rates'!$A$2:$E$2,0)),0)</f>
        <v>0</v>
      </c>
      <c r="P73" s="49" t="str">
        <f t="shared" si="5"/>
        <v/>
      </c>
      <c r="Q73" s="61"/>
      <c r="R73" s="64" t="str">
        <f t="shared" si="6"/>
        <v/>
      </c>
      <c r="T73" s="39" t="s">
        <v>206</v>
      </c>
      <c r="U73" s="41" t="str">
        <f t="shared" si="0"/>
        <v>Personal Supports</v>
      </c>
      <c r="W73" s="39" t="str">
        <f t="shared" si="1"/>
        <v>Personal Supports</v>
      </c>
      <c r="X73" s="84" t="str">
        <f t="shared" si="2"/>
        <v xml:space="preserve"> Rate</v>
      </c>
    </row>
    <row r="74" spans="2:24" ht="14.45" customHeight="1" x14ac:dyDescent="0.25">
      <c r="B74" s="50">
        <v>64</v>
      </c>
      <c r="C74" s="46"/>
      <c r="D74" s="46"/>
      <c r="E74" s="46"/>
      <c r="F74" s="47"/>
      <c r="G74" s="46"/>
      <c r="H74" s="46"/>
      <c r="I74" s="114"/>
      <c r="J74" s="114"/>
      <c r="K74" s="100" t="str">
        <f t="shared" si="3"/>
        <v/>
      </c>
      <c r="L74" s="48" t="str">
        <f>IFERROR(VLOOKUP(F74,Lists!B:C,2,FALSE),"")</f>
        <v/>
      </c>
      <c r="M74" s="56" t="str">
        <f>IFERROR(INDEX(Sheet1!$B$2:$B$4,MATCH('Claims Summary'!U74,Sheet1!$A$2:$A$4,0)),"")</f>
        <v/>
      </c>
      <c r="N74" s="48" t="str">
        <f t="shared" si="4"/>
        <v/>
      </c>
      <c r="O74" s="88">
        <f>IFERROR(INDEX('LTSS Rates'!$A$2:$E$5,MATCH(W74,'LTSS Rates'!$A$2:$A$5,0),MATCH(X74,'LTSS Rates'!$A$2:$E$2,0)),0)</f>
        <v>0</v>
      </c>
      <c r="P74" s="49" t="str">
        <f t="shared" si="5"/>
        <v/>
      </c>
      <c r="Q74" s="61"/>
      <c r="R74" s="64" t="str">
        <f t="shared" si="6"/>
        <v/>
      </c>
      <c r="T74" s="39" t="s">
        <v>206</v>
      </c>
      <c r="U74" s="41" t="str">
        <f t="shared" si="0"/>
        <v>Personal Supports</v>
      </c>
      <c r="W74" s="39" t="str">
        <f t="shared" si="1"/>
        <v>Personal Supports</v>
      </c>
      <c r="X74" s="84" t="str">
        <f t="shared" si="2"/>
        <v xml:space="preserve"> Rate</v>
      </c>
    </row>
    <row r="75" spans="2:24" ht="14.45" customHeight="1" x14ac:dyDescent="0.25">
      <c r="B75" s="50">
        <v>65</v>
      </c>
      <c r="C75" s="46"/>
      <c r="D75" s="46"/>
      <c r="E75" s="46"/>
      <c r="F75" s="47"/>
      <c r="G75" s="46"/>
      <c r="H75" s="46"/>
      <c r="I75" s="114"/>
      <c r="J75" s="114"/>
      <c r="K75" s="100" t="str">
        <f t="shared" si="3"/>
        <v/>
      </c>
      <c r="L75" s="48" t="str">
        <f>IFERROR(VLOOKUP(F75,Lists!B:C,2,FALSE),"")</f>
        <v/>
      </c>
      <c r="M75" s="56" t="str">
        <f>IFERROR(INDEX(Sheet1!$B$2:$B$4,MATCH('Claims Summary'!U75,Sheet1!$A$2:$A$4,0)),"")</f>
        <v/>
      </c>
      <c r="N75" s="48" t="str">
        <f t="shared" si="4"/>
        <v/>
      </c>
      <c r="O75" s="88">
        <f>IFERROR(INDEX('LTSS Rates'!$A$2:$E$5,MATCH(W75,'LTSS Rates'!$A$2:$A$5,0),MATCH(X75,'LTSS Rates'!$A$2:$E$2,0)),0)</f>
        <v>0</v>
      </c>
      <c r="P75" s="49" t="str">
        <f t="shared" si="5"/>
        <v/>
      </c>
      <c r="Q75" s="61"/>
      <c r="R75" s="64" t="str">
        <f t="shared" si="6"/>
        <v/>
      </c>
      <c r="T75" s="39" t="s">
        <v>206</v>
      </c>
      <c r="U75" s="41" t="str">
        <f t="shared" ref="U75:U138" si="7">CONCATENATE(T75,G75)</f>
        <v>Personal Supports</v>
      </c>
      <c r="W75" s="39" t="str">
        <f t="shared" ref="W75:W138" si="8">IF(G75="State Funded",CONCATENATE(T75,"CP"),CONCATENATE(T75,G75))</f>
        <v>Personal Supports</v>
      </c>
      <c r="X75" s="84" t="str">
        <f t="shared" ref="X75:X138" si="9">CONCATENATE(L75," ","Rate")</f>
        <v xml:space="preserve"> Rate</v>
      </c>
    </row>
    <row r="76" spans="2:24" ht="14.45" customHeight="1" x14ac:dyDescent="0.25">
      <c r="B76" s="50">
        <v>66</v>
      </c>
      <c r="C76" s="46"/>
      <c r="D76" s="46"/>
      <c r="E76" s="46"/>
      <c r="F76" s="47"/>
      <c r="G76" s="46"/>
      <c r="H76" s="46"/>
      <c r="I76" s="114"/>
      <c r="J76" s="114"/>
      <c r="K76" s="100" t="str">
        <f t="shared" ref="K76:K139" si="10">IF(I76="","",I76)</f>
        <v/>
      </c>
      <c r="L76" s="48" t="str">
        <f>IFERROR(VLOOKUP(F76,Lists!B:C,2,FALSE),"")</f>
        <v/>
      </c>
      <c r="M76" s="56" t="str">
        <f>IFERROR(INDEX(Sheet1!$B$2:$B$4,MATCH('Claims Summary'!U76,Sheet1!$A$2:$A$4,0)),"")</f>
        <v/>
      </c>
      <c r="N76" s="48" t="str">
        <f t="shared" ref="N76:N139" si="11">IF(J76="","",(MROUND((J76-I76)*24,0.25)*4))</f>
        <v/>
      </c>
      <c r="O76" s="88">
        <f>IFERROR(INDEX('LTSS Rates'!$A$2:$E$5,MATCH(W76,'LTSS Rates'!$A$2:$A$5,0),MATCH(X76,'LTSS Rates'!$A$2:$E$2,0)),0)</f>
        <v>0</v>
      </c>
      <c r="P76" s="49" t="str">
        <f t="shared" ref="P76:P139" si="12">IF(H76="","",(IFERROR(N76*O76,0)))</f>
        <v/>
      </c>
      <c r="Q76" s="61"/>
      <c r="R76" s="64" t="str">
        <f t="shared" ref="R76:R139" si="13">IF(P76="","",(P76+Q76))</f>
        <v/>
      </c>
      <c r="T76" s="39" t="s">
        <v>206</v>
      </c>
      <c r="U76" s="41" t="str">
        <f t="shared" si="7"/>
        <v>Personal Supports</v>
      </c>
      <c r="W76" s="39" t="str">
        <f t="shared" si="8"/>
        <v>Personal Supports</v>
      </c>
      <c r="X76" s="84" t="str">
        <f t="shared" si="9"/>
        <v xml:space="preserve"> Rate</v>
      </c>
    </row>
    <row r="77" spans="2:24" ht="14.45" customHeight="1" x14ac:dyDescent="0.25">
      <c r="B77" s="50">
        <v>67</v>
      </c>
      <c r="C77" s="46"/>
      <c r="D77" s="46"/>
      <c r="E77" s="46"/>
      <c r="F77" s="47"/>
      <c r="G77" s="46"/>
      <c r="H77" s="46"/>
      <c r="I77" s="114"/>
      <c r="J77" s="114"/>
      <c r="K77" s="100" t="str">
        <f t="shared" si="10"/>
        <v/>
      </c>
      <c r="L77" s="48" t="str">
        <f>IFERROR(VLOOKUP(F77,Lists!B:C,2,FALSE),"")</f>
        <v/>
      </c>
      <c r="M77" s="56" t="str">
        <f>IFERROR(INDEX(Sheet1!$B$2:$B$4,MATCH('Claims Summary'!U77,Sheet1!$A$2:$A$4,0)),"")</f>
        <v/>
      </c>
      <c r="N77" s="48" t="str">
        <f t="shared" si="11"/>
        <v/>
      </c>
      <c r="O77" s="88">
        <f>IFERROR(INDEX('LTSS Rates'!$A$2:$E$5,MATCH(W77,'LTSS Rates'!$A$2:$A$5,0),MATCH(X77,'LTSS Rates'!$A$2:$E$2,0)),0)</f>
        <v>0</v>
      </c>
      <c r="P77" s="49" t="str">
        <f t="shared" si="12"/>
        <v/>
      </c>
      <c r="Q77" s="61"/>
      <c r="R77" s="64" t="str">
        <f t="shared" si="13"/>
        <v/>
      </c>
      <c r="T77" s="39" t="s">
        <v>206</v>
      </c>
      <c r="U77" s="41" t="str">
        <f t="shared" si="7"/>
        <v>Personal Supports</v>
      </c>
      <c r="W77" s="39" t="str">
        <f t="shared" si="8"/>
        <v>Personal Supports</v>
      </c>
      <c r="X77" s="84" t="str">
        <f t="shared" si="9"/>
        <v xml:space="preserve"> Rate</v>
      </c>
    </row>
    <row r="78" spans="2:24" ht="14.45" customHeight="1" x14ac:dyDescent="0.25">
      <c r="B78" s="50">
        <v>68</v>
      </c>
      <c r="C78" s="46"/>
      <c r="D78" s="46"/>
      <c r="E78" s="46"/>
      <c r="F78" s="47"/>
      <c r="G78" s="46"/>
      <c r="H78" s="46"/>
      <c r="I78" s="114"/>
      <c r="J78" s="114"/>
      <c r="K78" s="100" t="str">
        <f t="shared" si="10"/>
        <v/>
      </c>
      <c r="L78" s="48" t="str">
        <f>IFERROR(VLOOKUP(F78,Lists!B:C,2,FALSE),"")</f>
        <v/>
      </c>
      <c r="M78" s="56" t="str">
        <f>IFERROR(INDEX(Sheet1!$B$2:$B$4,MATCH('Claims Summary'!U78,Sheet1!$A$2:$A$4,0)),"")</f>
        <v/>
      </c>
      <c r="N78" s="48" t="str">
        <f t="shared" si="11"/>
        <v/>
      </c>
      <c r="O78" s="88">
        <f>IFERROR(INDEX('LTSS Rates'!$A$2:$E$5,MATCH(W78,'LTSS Rates'!$A$2:$A$5,0),MATCH(X78,'LTSS Rates'!$A$2:$E$2,0)),0)</f>
        <v>0</v>
      </c>
      <c r="P78" s="49" t="str">
        <f t="shared" si="12"/>
        <v/>
      </c>
      <c r="Q78" s="61"/>
      <c r="R78" s="64" t="str">
        <f t="shared" si="13"/>
        <v/>
      </c>
      <c r="T78" s="39" t="s">
        <v>206</v>
      </c>
      <c r="U78" s="41" t="str">
        <f t="shared" si="7"/>
        <v>Personal Supports</v>
      </c>
      <c r="W78" s="39" t="str">
        <f t="shared" si="8"/>
        <v>Personal Supports</v>
      </c>
      <c r="X78" s="84" t="str">
        <f t="shared" si="9"/>
        <v xml:space="preserve"> Rate</v>
      </c>
    </row>
    <row r="79" spans="2:24" ht="14.45" customHeight="1" x14ac:dyDescent="0.25">
      <c r="B79" s="50">
        <v>69</v>
      </c>
      <c r="C79" s="46"/>
      <c r="D79" s="46"/>
      <c r="E79" s="46"/>
      <c r="F79" s="47"/>
      <c r="G79" s="46"/>
      <c r="H79" s="46"/>
      <c r="I79" s="114"/>
      <c r="J79" s="114"/>
      <c r="K79" s="100" t="str">
        <f t="shared" si="10"/>
        <v/>
      </c>
      <c r="L79" s="48" t="str">
        <f>IFERROR(VLOOKUP(F79,Lists!B:C,2,FALSE),"")</f>
        <v/>
      </c>
      <c r="M79" s="56" t="str">
        <f>IFERROR(INDEX(Sheet1!$B$2:$B$4,MATCH('Claims Summary'!U79,Sheet1!$A$2:$A$4,0)),"")</f>
        <v/>
      </c>
      <c r="N79" s="48" t="str">
        <f t="shared" si="11"/>
        <v/>
      </c>
      <c r="O79" s="88">
        <f>IFERROR(INDEX('LTSS Rates'!$A$2:$E$5,MATCH(W79,'LTSS Rates'!$A$2:$A$5,0),MATCH(X79,'LTSS Rates'!$A$2:$E$2,0)),0)</f>
        <v>0</v>
      </c>
      <c r="P79" s="49" t="str">
        <f t="shared" si="12"/>
        <v/>
      </c>
      <c r="Q79" s="61"/>
      <c r="R79" s="64" t="str">
        <f t="shared" si="13"/>
        <v/>
      </c>
      <c r="T79" s="39" t="s">
        <v>206</v>
      </c>
      <c r="U79" s="41" t="str">
        <f t="shared" si="7"/>
        <v>Personal Supports</v>
      </c>
      <c r="W79" s="39" t="str">
        <f t="shared" si="8"/>
        <v>Personal Supports</v>
      </c>
      <c r="X79" s="84" t="str">
        <f t="shared" si="9"/>
        <v xml:space="preserve"> Rate</v>
      </c>
    </row>
    <row r="80" spans="2:24" ht="14.45" customHeight="1" x14ac:dyDescent="0.25">
      <c r="B80" s="50">
        <v>70</v>
      </c>
      <c r="C80" s="46"/>
      <c r="D80" s="46"/>
      <c r="E80" s="46"/>
      <c r="F80" s="47"/>
      <c r="G80" s="46"/>
      <c r="H80" s="46"/>
      <c r="I80" s="114"/>
      <c r="J80" s="114"/>
      <c r="K80" s="100" t="str">
        <f t="shared" si="10"/>
        <v/>
      </c>
      <c r="L80" s="48" t="str">
        <f>IFERROR(VLOOKUP(F80,Lists!B:C,2,FALSE),"")</f>
        <v/>
      </c>
      <c r="M80" s="56" t="str">
        <f>IFERROR(INDEX(Sheet1!$B$2:$B$4,MATCH('Claims Summary'!U80,Sheet1!$A$2:$A$4,0)),"")</f>
        <v/>
      </c>
      <c r="N80" s="48" t="str">
        <f t="shared" si="11"/>
        <v/>
      </c>
      <c r="O80" s="88">
        <f>IFERROR(INDEX('LTSS Rates'!$A$2:$E$5,MATCH(W80,'LTSS Rates'!$A$2:$A$5,0),MATCH(X80,'LTSS Rates'!$A$2:$E$2,0)),0)</f>
        <v>0</v>
      </c>
      <c r="P80" s="49" t="str">
        <f t="shared" si="12"/>
        <v/>
      </c>
      <c r="Q80" s="61"/>
      <c r="R80" s="64" t="str">
        <f t="shared" si="13"/>
        <v/>
      </c>
      <c r="T80" s="39" t="s">
        <v>206</v>
      </c>
      <c r="U80" s="41" t="str">
        <f t="shared" si="7"/>
        <v>Personal Supports</v>
      </c>
      <c r="W80" s="39" t="str">
        <f t="shared" si="8"/>
        <v>Personal Supports</v>
      </c>
      <c r="X80" s="84" t="str">
        <f t="shared" si="9"/>
        <v xml:space="preserve"> Rate</v>
      </c>
    </row>
    <row r="81" spans="2:24" ht="14.45" customHeight="1" x14ac:dyDescent="0.25">
      <c r="B81" s="50">
        <v>71</v>
      </c>
      <c r="C81" s="46"/>
      <c r="D81" s="46"/>
      <c r="E81" s="46"/>
      <c r="F81" s="47"/>
      <c r="G81" s="46"/>
      <c r="H81" s="46"/>
      <c r="I81" s="114"/>
      <c r="J81" s="114"/>
      <c r="K81" s="100" t="str">
        <f t="shared" si="10"/>
        <v/>
      </c>
      <c r="L81" s="48" t="str">
        <f>IFERROR(VLOOKUP(F81,Lists!B:C,2,FALSE),"")</f>
        <v/>
      </c>
      <c r="M81" s="56" t="str">
        <f>IFERROR(INDEX(Sheet1!$B$2:$B$4,MATCH('Claims Summary'!U81,Sheet1!$A$2:$A$4,0)),"")</f>
        <v/>
      </c>
      <c r="N81" s="48" t="str">
        <f t="shared" si="11"/>
        <v/>
      </c>
      <c r="O81" s="88">
        <f>IFERROR(INDEX('LTSS Rates'!$A$2:$E$5,MATCH(W81,'LTSS Rates'!$A$2:$A$5,0),MATCH(X81,'LTSS Rates'!$A$2:$E$2,0)),0)</f>
        <v>0</v>
      </c>
      <c r="P81" s="49" t="str">
        <f t="shared" si="12"/>
        <v/>
      </c>
      <c r="Q81" s="61"/>
      <c r="R81" s="64" t="str">
        <f t="shared" si="13"/>
        <v/>
      </c>
      <c r="T81" s="39" t="s">
        <v>206</v>
      </c>
      <c r="U81" s="41" t="str">
        <f t="shared" si="7"/>
        <v>Personal Supports</v>
      </c>
      <c r="W81" s="39" t="str">
        <f t="shared" si="8"/>
        <v>Personal Supports</v>
      </c>
      <c r="X81" s="84" t="str">
        <f t="shared" si="9"/>
        <v xml:space="preserve"> Rate</v>
      </c>
    </row>
    <row r="82" spans="2:24" ht="14.45" customHeight="1" x14ac:dyDescent="0.25">
      <c r="B82" s="50">
        <v>72</v>
      </c>
      <c r="C82" s="46"/>
      <c r="D82" s="46"/>
      <c r="E82" s="46"/>
      <c r="F82" s="47"/>
      <c r="G82" s="46"/>
      <c r="H82" s="46"/>
      <c r="I82" s="114"/>
      <c r="J82" s="114"/>
      <c r="K82" s="100" t="str">
        <f t="shared" si="10"/>
        <v/>
      </c>
      <c r="L82" s="48" t="str">
        <f>IFERROR(VLOOKUP(F82,Lists!B:C,2,FALSE),"")</f>
        <v/>
      </c>
      <c r="M82" s="56" t="str">
        <f>IFERROR(INDEX(Sheet1!$B$2:$B$4,MATCH('Claims Summary'!U82,Sheet1!$A$2:$A$4,0)),"")</f>
        <v/>
      </c>
      <c r="N82" s="48" t="str">
        <f t="shared" si="11"/>
        <v/>
      </c>
      <c r="O82" s="88">
        <f>IFERROR(INDEX('LTSS Rates'!$A$2:$E$5,MATCH(W82,'LTSS Rates'!$A$2:$A$5,0),MATCH(X82,'LTSS Rates'!$A$2:$E$2,0)),0)</f>
        <v>0</v>
      </c>
      <c r="P82" s="49" t="str">
        <f t="shared" si="12"/>
        <v/>
      </c>
      <c r="Q82" s="61"/>
      <c r="R82" s="64" t="str">
        <f t="shared" si="13"/>
        <v/>
      </c>
      <c r="T82" s="39" t="s">
        <v>206</v>
      </c>
      <c r="U82" s="41" t="str">
        <f t="shared" si="7"/>
        <v>Personal Supports</v>
      </c>
      <c r="W82" s="39" t="str">
        <f t="shared" si="8"/>
        <v>Personal Supports</v>
      </c>
      <c r="X82" s="84" t="str">
        <f t="shared" si="9"/>
        <v xml:space="preserve"> Rate</v>
      </c>
    </row>
    <row r="83" spans="2:24" ht="14.45" customHeight="1" x14ac:dyDescent="0.25">
      <c r="B83" s="50">
        <v>73</v>
      </c>
      <c r="C83" s="46"/>
      <c r="D83" s="46"/>
      <c r="E83" s="46"/>
      <c r="F83" s="47"/>
      <c r="G83" s="46"/>
      <c r="H83" s="46"/>
      <c r="I83" s="114"/>
      <c r="J83" s="114"/>
      <c r="K83" s="100" t="str">
        <f t="shared" si="10"/>
        <v/>
      </c>
      <c r="L83" s="48" t="str">
        <f>IFERROR(VLOOKUP(F83,Lists!B:C,2,FALSE),"")</f>
        <v/>
      </c>
      <c r="M83" s="56" t="str">
        <f>IFERROR(INDEX(Sheet1!$B$2:$B$4,MATCH('Claims Summary'!U83,Sheet1!$A$2:$A$4,0)),"")</f>
        <v/>
      </c>
      <c r="N83" s="48" t="str">
        <f t="shared" si="11"/>
        <v/>
      </c>
      <c r="O83" s="88">
        <f>IFERROR(INDEX('LTSS Rates'!$A$2:$E$5,MATCH(W83,'LTSS Rates'!$A$2:$A$5,0),MATCH(X83,'LTSS Rates'!$A$2:$E$2,0)),0)</f>
        <v>0</v>
      </c>
      <c r="P83" s="49" t="str">
        <f t="shared" si="12"/>
        <v/>
      </c>
      <c r="Q83" s="61"/>
      <c r="R83" s="64" t="str">
        <f t="shared" si="13"/>
        <v/>
      </c>
      <c r="T83" s="39" t="s">
        <v>206</v>
      </c>
      <c r="U83" s="41" t="str">
        <f t="shared" si="7"/>
        <v>Personal Supports</v>
      </c>
      <c r="W83" s="39" t="str">
        <f t="shared" si="8"/>
        <v>Personal Supports</v>
      </c>
      <c r="X83" s="84" t="str">
        <f t="shared" si="9"/>
        <v xml:space="preserve"> Rate</v>
      </c>
    </row>
    <row r="84" spans="2:24" ht="14.45" customHeight="1" x14ac:dyDescent="0.25">
      <c r="B84" s="50">
        <v>74</v>
      </c>
      <c r="C84" s="46"/>
      <c r="D84" s="46"/>
      <c r="E84" s="46"/>
      <c r="F84" s="47"/>
      <c r="G84" s="46"/>
      <c r="H84" s="46"/>
      <c r="I84" s="114"/>
      <c r="J84" s="114"/>
      <c r="K84" s="100" t="str">
        <f t="shared" si="10"/>
        <v/>
      </c>
      <c r="L84" s="48" t="str">
        <f>IFERROR(VLOOKUP(F84,Lists!B:C,2,FALSE),"")</f>
        <v/>
      </c>
      <c r="M84" s="56" t="str">
        <f>IFERROR(INDEX(Sheet1!$B$2:$B$4,MATCH('Claims Summary'!U84,Sheet1!$A$2:$A$4,0)),"")</f>
        <v/>
      </c>
      <c r="N84" s="48" t="str">
        <f t="shared" si="11"/>
        <v/>
      </c>
      <c r="O84" s="88">
        <f>IFERROR(INDEX('LTSS Rates'!$A$2:$E$5,MATCH(W84,'LTSS Rates'!$A$2:$A$5,0),MATCH(X84,'LTSS Rates'!$A$2:$E$2,0)),0)</f>
        <v>0</v>
      </c>
      <c r="P84" s="49" t="str">
        <f t="shared" si="12"/>
        <v/>
      </c>
      <c r="Q84" s="61"/>
      <c r="R84" s="64" t="str">
        <f t="shared" si="13"/>
        <v/>
      </c>
      <c r="T84" s="39" t="s">
        <v>206</v>
      </c>
      <c r="U84" s="41" t="str">
        <f t="shared" si="7"/>
        <v>Personal Supports</v>
      </c>
      <c r="W84" s="39" t="str">
        <f t="shared" si="8"/>
        <v>Personal Supports</v>
      </c>
      <c r="X84" s="84" t="str">
        <f t="shared" si="9"/>
        <v xml:space="preserve"> Rate</v>
      </c>
    </row>
    <row r="85" spans="2:24" ht="14.45" customHeight="1" x14ac:dyDescent="0.25">
      <c r="B85" s="50">
        <v>75</v>
      </c>
      <c r="C85" s="46"/>
      <c r="D85" s="46"/>
      <c r="E85" s="46"/>
      <c r="F85" s="47"/>
      <c r="G85" s="46"/>
      <c r="H85" s="46"/>
      <c r="I85" s="114"/>
      <c r="J85" s="114"/>
      <c r="K85" s="100" t="str">
        <f t="shared" si="10"/>
        <v/>
      </c>
      <c r="L85" s="48" t="str">
        <f>IFERROR(VLOOKUP(F85,Lists!B:C,2,FALSE),"")</f>
        <v/>
      </c>
      <c r="M85" s="56" t="str">
        <f>IFERROR(INDEX(Sheet1!$B$2:$B$4,MATCH('Claims Summary'!U85,Sheet1!$A$2:$A$4,0)),"")</f>
        <v/>
      </c>
      <c r="N85" s="48" t="str">
        <f t="shared" si="11"/>
        <v/>
      </c>
      <c r="O85" s="88">
        <f>IFERROR(INDEX('LTSS Rates'!$A$2:$E$5,MATCH(W85,'LTSS Rates'!$A$2:$A$5,0),MATCH(X85,'LTSS Rates'!$A$2:$E$2,0)),0)</f>
        <v>0</v>
      </c>
      <c r="P85" s="49" t="str">
        <f t="shared" si="12"/>
        <v/>
      </c>
      <c r="Q85" s="61"/>
      <c r="R85" s="64" t="str">
        <f t="shared" si="13"/>
        <v/>
      </c>
      <c r="T85" s="39" t="s">
        <v>206</v>
      </c>
      <c r="U85" s="41" t="str">
        <f t="shared" si="7"/>
        <v>Personal Supports</v>
      </c>
      <c r="W85" s="39" t="str">
        <f t="shared" si="8"/>
        <v>Personal Supports</v>
      </c>
      <c r="X85" s="84" t="str">
        <f t="shared" si="9"/>
        <v xml:space="preserve"> Rate</v>
      </c>
    </row>
    <row r="86" spans="2:24" ht="14.45" customHeight="1" x14ac:dyDescent="0.25">
      <c r="B86" s="50">
        <v>76</v>
      </c>
      <c r="C86" s="46"/>
      <c r="D86" s="46"/>
      <c r="E86" s="46"/>
      <c r="F86" s="47"/>
      <c r="G86" s="46"/>
      <c r="H86" s="46"/>
      <c r="I86" s="114"/>
      <c r="J86" s="114"/>
      <c r="K86" s="100" t="str">
        <f t="shared" si="10"/>
        <v/>
      </c>
      <c r="L86" s="48" t="str">
        <f>IFERROR(VLOOKUP(F86,Lists!B:C,2,FALSE),"")</f>
        <v/>
      </c>
      <c r="M86" s="56" t="str">
        <f>IFERROR(INDEX(Sheet1!$B$2:$B$4,MATCH('Claims Summary'!U86,Sheet1!$A$2:$A$4,0)),"")</f>
        <v/>
      </c>
      <c r="N86" s="48" t="str">
        <f t="shared" si="11"/>
        <v/>
      </c>
      <c r="O86" s="88">
        <f>IFERROR(INDEX('LTSS Rates'!$A$2:$E$5,MATCH(W86,'LTSS Rates'!$A$2:$A$5,0),MATCH(X86,'LTSS Rates'!$A$2:$E$2,0)),0)</f>
        <v>0</v>
      </c>
      <c r="P86" s="49" t="str">
        <f t="shared" si="12"/>
        <v/>
      </c>
      <c r="Q86" s="61"/>
      <c r="R86" s="64" t="str">
        <f t="shared" si="13"/>
        <v/>
      </c>
      <c r="T86" s="39" t="s">
        <v>206</v>
      </c>
      <c r="U86" s="41" t="str">
        <f t="shared" si="7"/>
        <v>Personal Supports</v>
      </c>
      <c r="W86" s="39" t="str">
        <f t="shared" si="8"/>
        <v>Personal Supports</v>
      </c>
      <c r="X86" s="84" t="str">
        <f t="shared" si="9"/>
        <v xml:space="preserve"> Rate</v>
      </c>
    </row>
    <row r="87" spans="2:24" ht="14.45" customHeight="1" x14ac:dyDescent="0.25">
      <c r="B87" s="50">
        <v>77</v>
      </c>
      <c r="C87" s="46"/>
      <c r="D87" s="46"/>
      <c r="E87" s="46"/>
      <c r="F87" s="47"/>
      <c r="G87" s="46"/>
      <c r="H87" s="46"/>
      <c r="I87" s="114"/>
      <c r="J87" s="114"/>
      <c r="K87" s="100" t="str">
        <f t="shared" si="10"/>
        <v/>
      </c>
      <c r="L87" s="48" t="str">
        <f>IFERROR(VLOOKUP(F87,Lists!B:C,2,FALSE),"")</f>
        <v/>
      </c>
      <c r="M87" s="56" t="str">
        <f>IFERROR(INDEX(Sheet1!$B$2:$B$4,MATCH('Claims Summary'!U87,Sheet1!$A$2:$A$4,0)),"")</f>
        <v/>
      </c>
      <c r="N87" s="48" t="str">
        <f t="shared" si="11"/>
        <v/>
      </c>
      <c r="O87" s="88">
        <f>IFERROR(INDEX('LTSS Rates'!$A$2:$E$5,MATCH(W87,'LTSS Rates'!$A$2:$A$5,0),MATCH(X87,'LTSS Rates'!$A$2:$E$2,0)),0)</f>
        <v>0</v>
      </c>
      <c r="P87" s="49" t="str">
        <f t="shared" si="12"/>
        <v/>
      </c>
      <c r="Q87" s="61"/>
      <c r="R87" s="64" t="str">
        <f t="shared" si="13"/>
        <v/>
      </c>
      <c r="T87" s="39" t="s">
        <v>206</v>
      </c>
      <c r="U87" s="41" t="str">
        <f t="shared" si="7"/>
        <v>Personal Supports</v>
      </c>
      <c r="W87" s="39" t="str">
        <f t="shared" si="8"/>
        <v>Personal Supports</v>
      </c>
      <c r="X87" s="84" t="str">
        <f t="shared" si="9"/>
        <v xml:space="preserve"> Rate</v>
      </c>
    </row>
    <row r="88" spans="2:24" ht="14.45" customHeight="1" x14ac:dyDescent="0.25">
      <c r="B88" s="50">
        <v>78</v>
      </c>
      <c r="C88" s="46"/>
      <c r="D88" s="46"/>
      <c r="E88" s="46"/>
      <c r="F88" s="47"/>
      <c r="G88" s="46"/>
      <c r="H88" s="46"/>
      <c r="I88" s="114"/>
      <c r="J88" s="114"/>
      <c r="K88" s="100" t="str">
        <f t="shared" si="10"/>
        <v/>
      </c>
      <c r="L88" s="48" t="str">
        <f>IFERROR(VLOOKUP(F88,Lists!B:C,2,FALSE),"")</f>
        <v/>
      </c>
      <c r="M88" s="56" t="str">
        <f>IFERROR(INDEX(Sheet1!$B$2:$B$4,MATCH('Claims Summary'!U88,Sheet1!$A$2:$A$4,0)),"")</f>
        <v/>
      </c>
      <c r="N88" s="48" t="str">
        <f t="shared" si="11"/>
        <v/>
      </c>
      <c r="O88" s="88">
        <f>IFERROR(INDEX('LTSS Rates'!$A$2:$E$5,MATCH(W88,'LTSS Rates'!$A$2:$A$5,0),MATCH(X88,'LTSS Rates'!$A$2:$E$2,0)),0)</f>
        <v>0</v>
      </c>
      <c r="P88" s="49" t="str">
        <f t="shared" si="12"/>
        <v/>
      </c>
      <c r="Q88" s="61"/>
      <c r="R88" s="64" t="str">
        <f t="shared" si="13"/>
        <v/>
      </c>
      <c r="T88" s="39" t="s">
        <v>206</v>
      </c>
      <c r="U88" s="41" t="str">
        <f t="shared" si="7"/>
        <v>Personal Supports</v>
      </c>
      <c r="W88" s="39" t="str">
        <f t="shared" si="8"/>
        <v>Personal Supports</v>
      </c>
      <c r="X88" s="84" t="str">
        <f t="shared" si="9"/>
        <v xml:space="preserve"> Rate</v>
      </c>
    </row>
    <row r="89" spans="2:24" ht="14.45" customHeight="1" x14ac:dyDescent="0.25">
      <c r="B89" s="50">
        <v>79</v>
      </c>
      <c r="C89" s="46"/>
      <c r="D89" s="46"/>
      <c r="E89" s="46"/>
      <c r="F89" s="47"/>
      <c r="G89" s="46"/>
      <c r="H89" s="46"/>
      <c r="I89" s="114"/>
      <c r="J89" s="114"/>
      <c r="K89" s="100" t="str">
        <f t="shared" si="10"/>
        <v/>
      </c>
      <c r="L89" s="48" t="str">
        <f>IFERROR(VLOOKUP(F89,Lists!B:C,2,FALSE),"")</f>
        <v/>
      </c>
      <c r="M89" s="56" t="str">
        <f>IFERROR(INDEX(Sheet1!$B$2:$B$4,MATCH('Claims Summary'!U89,Sheet1!$A$2:$A$4,0)),"")</f>
        <v/>
      </c>
      <c r="N89" s="48" t="str">
        <f t="shared" si="11"/>
        <v/>
      </c>
      <c r="O89" s="88">
        <f>IFERROR(INDEX('LTSS Rates'!$A$2:$E$5,MATCH(W89,'LTSS Rates'!$A$2:$A$5,0),MATCH(X89,'LTSS Rates'!$A$2:$E$2,0)),0)</f>
        <v>0</v>
      </c>
      <c r="P89" s="49" t="str">
        <f t="shared" si="12"/>
        <v/>
      </c>
      <c r="Q89" s="61"/>
      <c r="R89" s="64" t="str">
        <f t="shared" si="13"/>
        <v/>
      </c>
      <c r="T89" s="39" t="s">
        <v>206</v>
      </c>
      <c r="U89" s="41" t="str">
        <f t="shared" si="7"/>
        <v>Personal Supports</v>
      </c>
      <c r="W89" s="39" t="str">
        <f t="shared" si="8"/>
        <v>Personal Supports</v>
      </c>
      <c r="X89" s="84" t="str">
        <f t="shared" si="9"/>
        <v xml:space="preserve"> Rate</v>
      </c>
    </row>
    <row r="90" spans="2:24" ht="14.45" customHeight="1" x14ac:dyDescent="0.25">
      <c r="B90" s="50">
        <v>80</v>
      </c>
      <c r="C90" s="46"/>
      <c r="D90" s="46"/>
      <c r="E90" s="46"/>
      <c r="F90" s="47"/>
      <c r="G90" s="46"/>
      <c r="H90" s="46"/>
      <c r="I90" s="114"/>
      <c r="J90" s="114"/>
      <c r="K90" s="100" t="str">
        <f t="shared" si="10"/>
        <v/>
      </c>
      <c r="L90" s="48" t="str">
        <f>IFERROR(VLOOKUP(F90,Lists!B:C,2,FALSE),"")</f>
        <v/>
      </c>
      <c r="M90" s="56" t="str">
        <f>IFERROR(INDEX(Sheet1!$B$2:$B$4,MATCH('Claims Summary'!U90,Sheet1!$A$2:$A$4,0)),"")</f>
        <v/>
      </c>
      <c r="N90" s="48" t="str">
        <f t="shared" si="11"/>
        <v/>
      </c>
      <c r="O90" s="88">
        <f>IFERROR(INDEX('LTSS Rates'!$A$2:$E$5,MATCH(W90,'LTSS Rates'!$A$2:$A$5,0),MATCH(X90,'LTSS Rates'!$A$2:$E$2,0)),0)</f>
        <v>0</v>
      </c>
      <c r="P90" s="49" t="str">
        <f t="shared" si="12"/>
        <v/>
      </c>
      <c r="Q90" s="61"/>
      <c r="R90" s="64" t="str">
        <f t="shared" si="13"/>
        <v/>
      </c>
      <c r="T90" s="39" t="s">
        <v>206</v>
      </c>
      <c r="U90" s="41" t="str">
        <f t="shared" si="7"/>
        <v>Personal Supports</v>
      </c>
      <c r="W90" s="39" t="str">
        <f t="shared" si="8"/>
        <v>Personal Supports</v>
      </c>
      <c r="X90" s="84" t="str">
        <f t="shared" si="9"/>
        <v xml:space="preserve"> Rate</v>
      </c>
    </row>
    <row r="91" spans="2:24" ht="14.45" customHeight="1" x14ac:dyDescent="0.25">
      <c r="B91" s="50">
        <v>81</v>
      </c>
      <c r="C91" s="46"/>
      <c r="D91" s="46"/>
      <c r="E91" s="46"/>
      <c r="F91" s="47"/>
      <c r="G91" s="46"/>
      <c r="H91" s="46"/>
      <c r="I91" s="114"/>
      <c r="J91" s="114"/>
      <c r="K91" s="100" t="str">
        <f t="shared" si="10"/>
        <v/>
      </c>
      <c r="L91" s="48" t="str">
        <f>IFERROR(VLOOKUP(F91,Lists!B:C,2,FALSE),"")</f>
        <v/>
      </c>
      <c r="M91" s="56" t="str">
        <f>IFERROR(INDEX(Sheet1!$B$2:$B$4,MATCH('Claims Summary'!U91,Sheet1!$A$2:$A$4,0)),"")</f>
        <v/>
      </c>
      <c r="N91" s="48" t="str">
        <f t="shared" si="11"/>
        <v/>
      </c>
      <c r="O91" s="88">
        <f>IFERROR(INDEX('LTSS Rates'!$A$2:$E$5,MATCH(W91,'LTSS Rates'!$A$2:$A$5,0),MATCH(X91,'LTSS Rates'!$A$2:$E$2,0)),0)</f>
        <v>0</v>
      </c>
      <c r="P91" s="49" t="str">
        <f t="shared" si="12"/>
        <v/>
      </c>
      <c r="Q91" s="61"/>
      <c r="R91" s="64" t="str">
        <f t="shared" si="13"/>
        <v/>
      </c>
      <c r="T91" s="39" t="s">
        <v>206</v>
      </c>
      <c r="U91" s="41" t="str">
        <f t="shared" si="7"/>
        <v>Personal Supports</v>
      </c>
      <c r="W91" s="39" t="str">
        <f t="shared" si="8"/>
        <v>Personal Supports</v>
      </c>
      <c r="X91" s="84" t="str">
        <f t="shared" si="9"/>
        <v xml:space="preserve"> Rate</v>
      </c>
    </row>
    <row r="92" spans="2:24" ht="14.45" customHeight="1" x14ac:dyDescent="0.25">
      <c r="B92" s="50">
        <v>82</v>
      </c>
      <c r="C92" s="46"/>
      <c r="D92" s="46"/>
      <c r="E92" s="46"/>
      <c r="F92" s="47"/>
      <c r="G92" s="46"/>
      <c r="H92" s="46"/>
      <c r="I92" s="114"/>
      <c r="J92" s="114"/>
      <c r="K92" s="100" t="str">
        <f t="shared" si="10"/>
        <v/>
      </c>
      <c r="L92" s="48" t="str">
        <f>IFERROR(VLOOKUP(F92,Lists!B:C,2,FALSE),"")</f>
        <v/>
      </c>
      <c r="M92" s="56" t="str">
        <f>IFERROR(INDEX(Sheet1!$B$2:$B$4,MATCH('Claims Summary'!U92,Sheet1!$A$2:$A$4,0)),"")</f>
        <v/>
      </c>
      <c r="N92" s="48" t="str">
        <f t="shared" si="11"/>
        <v/>
      </c>
      <c r="O92" s="88">
        <f>IFERROR(INDEX('LTSS Rates'!$A$2:$E$5,MATCH(W92,'LTSS Rates'!$A$2:$A$5,0),MATCH(X92,'LTSS Rates'!$A$2:$E$2,0)),0)</f>
        <v>0</v>
      </c>
      <c r="P92" s="49" t="str">
        <f t="shared" si="12"/>
        <v/>
      </c>
      <c r="Q92" s="61"/>
      <c r="R92" s="64" t="str">
        <f t="shared" si="13"/>
        <v/>
      </c>
      <c r="T92" s="39" t="s">
        <v>206</v>
      </c>
      <c r="U92" s="41" t="str">
        <f t="shared" si="7"/>
        <v>Personal Supports</v>
      </c>
      <c r="W92" s="39" t="str">
        <f t="shared" si="8"/>
        <v>Personal Supports</v>
      </c>
      <c r="X92" s="84" t="str">
        <f t="shared" si="9"/>
        <v xml:space="preserve"> Rate</v>
      </c>
    </row>
    <row r="93" spans="2:24" ht="14.45" customHeight="1" x14ac:dyDescent="0.25">
      <c r="B93" s="50">
        <v>83</v>
      </c>
      <c r="C93" s="46"/>
      <c r="D93" s="46"/>
      <c r="E93" s="46"/>
      <c r="F93" s="47"/>
      <c r="G93" s="46"/>
      <c r="H93" s="46"/>
      <c r="I93" s="114"/>
      <c r="J93" s="114"/>
      <c r="K93" s="100" t="str">
        <f t="shared" si="10"/>
        <v/>
      </c>
      <c r="L93" s="48" t="str">
        <f>IFERROR(VLOOKUP(F93,Lists!B:C,2,FALSE),"")</f>
        <v/>
      </c>
      <c r="M93" s="56" t="str">
        <f>IFERROR(INDEX(Sheet1!$B$2:$B$4,MATCH('Claims Summary'!U93,Sheet1!$A$2:$A$4,0)),"")</f>
        <v/>
      </c>
      <c r="N93" s="48" t="str">
        <f t="shared" si="11"/>
        <v/>
      </c>
      <c r="O93" s="88">
        <f>IFERROR(INDEX('LTSS Rates'!$A$2:$E$5,MATCH(W93,'LTSS Rates'!$A$2:$A$5,0),MATCH(X93,'LTSS Rates'!$A$2:$E$2,0)),0)</f>
        <v>0</v>
      </c>
      <c r="P93" s="49" t="str">
        <f t="shared" si="12"/>
        <v/>
      </c>
      <c r="Q93" s="61"/>
      <c r="R93" s="64" t="str">
        <f t="shared" si="13"/>
        <v/>
      </c>
      <c r="T93" s="39" t="s">
        <v>206</v>
      </c>
      <c r="U93" s="41" t="str">
        <f t="shared" si="7"/>
        <v>Personal Supports</v>
      </c>
      <c r="W93" s="39" t="str">
        <f t="shared" si="8"/>
        <v>Personal Supports</v>
      </c>
      <c r="X93" s="84" t="str">
        <f t="shared" si="9"/>
        <v xml:space="preserve"> Rate</v>
      </c>
    </row>
    <row r="94" spans="2:24" ht="14.45" customHeight="1" x14ac:dyDescent="0.25">
      <c r="B94" s="50">
        <v>84</v>
      </c>
      <c r="C94" s="46"/>
      <c r="D94" s="46"/>
      <c r="E94" s="46"/>
      <c r="F94" s="47"/>
      <c r="G94" s="46"/>
      <c r="H94" s="46"/>
      <c r="I94" s="114"/>
      <c r="J94" s="114"/>
      <c r="K94" s="100" t="str">
        <f t="shared" si="10"/>
        <v/>
      </c>
      <c r="L94" s="48" t="str">
        <f>IFERROR(VLOOKUP(F94,Lists!B:C,2,FALSE),"")</f>
        <v/>
      </c>
      <c r="M94" s="56" t="str">
        <f>IFERROR(INDEX(Sheet1!$B$2:$B$4,MATCH('Claims Summary'!U94,Sheet1!$A$2:$A$4,0)),"")</f>
        <v/>
      </c>
      <c r="N94" s="48" t="str">
        <f t="shared" si="11"/>
        <v/>
      </c>
      <c r="O94" s="88">
        <f>IFERROR(INDEX('LTSS Rates'!$A$2:$E$5,MATCH(W94,'LTSS Rates'!$A$2:$A$5,0),MATCH(X94,'LTSS Rates'!$A$2:$E$2,0)),0)</f>
        <v>0</v>
      </c>
      <c r="P94" s="49" t="str">
        <f t="shared" si="12"/>
        <v/>
      </c>
      <c r="Q94" s="61"/>
      <c r="R94" s="64" t="str">
        <f t="shared" si="13"/>
        <v/>
      </c>
      <c r="T94" s="39" t="s">
        <v>206</v>
      </c>
      <c r="U94" s="41" t="str">
        <f t="shared" si="7"/>
        <v>Personal Supports</v>
      </c>
      <c r="W94" s="39" t="str">
        <f t="shared" si="8"/>
        <v>Personal Supports</v>
      </c>
      <c r="X94" s="84" t="str">
        <f t="shared" si="9"/>
        <v xml:space="preserve"> Rate</v>
      </c>
    </row>
    <row r="95" spans="2:24" ht="14.45" customHeight="1" x14ac:dyDescent="0.25">
      <c r="B95" s="50">
        <v>85</v>
      </c>
      <c r="C95" s="46"/>
      <c r="D95" s="46"/>
      <c r="E95" s="46"/>
      <c r="F95" s="47"/>
      <c r="G95" s="46"/>
      <c r="H95" s="46"/>
      <c r="I95" s="114"/>
      <c r="J95" s="114"/>
      <c r="K95" s="100" t="str">
        <f t="shared" si="10"/>
        <v/>
      </c>
      <c r="L95" s="48" t="str">
        <f>IFERROR(VLOOKUP(F95,Lists!B:C,2,FALSE),"")</f>
        <v/>
      </c>
      <c r="M95" s="56" t="str">
        <f>IFERROR(INDEX(Sheet1!$B$2:$B$4,MATCH('Claims Summary'!U95,Sheet1!$A$2:$A$4,0)),"")</f>
        <v/>
      </c>
      <c r="N95" s="48" t="str">
        <f t="shared" si="11"/>
        <v/>
      </c>
      <c r="O95" s="88">
        <f>IFERROR(INDEX('LTSS Rates'!$A$2:$E$5,MATCH(W95,'LTSS Rates'!$A$2:$A$5,0),MATCH(X95,'LTSS Rates'!$A$2:$E$2,0)),0)</f>
        <v>0</v>
      </c>
      <c r="P95" s="49" t="str">
        <f t="shared" si="12"/>
        <v/>
      </c>
      <c r="Q95" s="61"/>
      <c r="R95" s="64" t="str">
        <f t="shared" si="13"/>
        <v/>
      </c>
      <c r="T95" s="39" t="s">
        <v>206</v>
      </c>
      <c r="U95" s="41" t="str">
        <f t="shared" si="7"/>
        <v>Personal Supports</v>
      </c>
      <c r="W95" s="39" t="str">
        <f t="shared" si="8"/>
        <v>Personal Supports</v>
      </c>
      <c r="X95" s="84" t="str">
        <f t="shared" si="9"/>
        <v xml:space="preserve"> Rate</v>
      </c>
    </row>
    <row r="96" spans="2:24" ht="14.45" customHeight="1" x14ac:dyDescent="0.25">
      <c r="B96" s="50">
        <v>86</v>
      </c>
      <c r="C96" s="46"/>
      <c r="D96" s="46"/>
      <c r="E96" s="46"/>
      <c r="F96" s="47"/>
      <c r="G96" s="46"/>
      <c r="H96" s="46"/>
      <c r="I96" s="114"/>
      <c r="J96" s="114"/>
      <c r="K96" s="100" t="str">
        <f t="shared" si="10"/>
        <v/>
      </c>
      <c r="L96" s="48" t="str">
        <f>IFERROR(VLOOKUP(F96,Lists!B:C,2,FALSE),"")</f>
        <v/>
      </c>
      <c r="M96" s="56" t="str">
        <f>IFERROR(INDEX(Sheet1!$B$2:$B$4,MATCH('Claims Summary'!U96,Sheet1!$A$2:$A$4,0)),"")</f>
        <v/>
      </c>
      <c r="N96" s="48" t="str">
        <f t="shared" si="11"/>
        <v/>
      </c>
      <c r="O96" s="88">
        <f>IFERROR(INDEX('LTSS Rates'!$A$2:$E$5,MATCH(W96,'LTSS Rates'!$A$2:$A$5,0),MATCH(X96,'LTSS Rates'!$A$2:$E$2,0)),0)</f>
        <v>0</v>
      </c>
      <c r="P96" s="49" t="str">
        <f t="shared" si="12"/>
        <v/>
      </c>
      <c r="Q96" s="61"/>
      <c r="R96" s="64" t="str">
        <f t="shared" si="13"/>
        <v/>
      </c>
      <c r="T96" s="39" t="s">
        <v>206</v>
      </c>
      <c r="U96" s="41" t="str">
        <f t="shared" si="7"/>
        <v>Personal Supports</v>
      </c>
      <c r="W96" s="39" t="str">
        <f t="shared" si="8"/>
        <v>Personal Supports</v>
      </c>
      <c r="X96" s="84" t="str">
        <f t="shared" si="9"/>
        <v xml:space="preserve"> Rate</v>
      </c>
    </row>
    <row r="97" spans="2:24" ht="14.45" customHeight="1" x14ac:dyDescent="0.25">
      <c r="B97" s="50">
        <v>87</v>
      </c>
      <c r="C97" s="46"/>
      <c r="D97" s="46"/>
      <c r="E97" s="46"/>
      <c r="F97" s="47"/>
      <c r="G97" s="46"/>
      <c r="H97" s="46"/>
      <c r="I97" s="114"/>
      <c r="J97" s="114"/>
      <c r="K97" s="100" t="str">
        <f t="shared" si="10"/>
        <v/>
      </c>
      <c r="L97" s="48" t="str">
        <f>IFERROR(VLOOKUP(F97,Lists!B:C,2,FALSE),"")</f>
        <v/>
      </c>
      <c r="M97" s="56" t="str">
        <f>IFERROR(INDEX(Sheet1!$B$2:$B$4,MATCH('Claims Summary'!U97,Sheet1!$A$2:$A$4,0)),"")</f>
        <v/>
      </c>
      <c r="N97" s="48" t="str">
        <f t="shared" si="11"/>
        <v/>
      </c>
      <c r="O97" s="88">
        <f>IFERROR(INDEX('LTSS Rates'!$A$2:$E$5,MATCH(W97,'LTSS Rates'!$A$2:$A$5,0),MATCH(X97,'LTSS Rates'!$A$2:$E$2,0)),0)</f>
        <v>0</v>
      </c>
      <c r="P97" s="49" t="str">
        <f t="shared" si="12"/>
        <v/>
      </c>
      <c r="Q97" s="61"/>
      <c r="R97" s="64" t="str">
        <f t="shared" si="13"/>
        <v/>
      </c>
      <c r="T97" s="39" t="s">
        <v>206</v>
      </c>
      <c r="U97" s="41" t="str">
        <f t="shared" si="7"/>
        <v>Personal Supports</v>
      </c>
      <c r="W97" s="39" t="str">
        <f t="shared" si="8"/>
        <v>Personal Supports</v>
      </c>
      <c r="X97" s="84" t="str">
        <f t="shared" si="9"/>
        <v xml:space="preserve"> Rate</v>
      </c>
    </row>
    <row r="98" spans="2:24" ht="14.45" customHeight="1" x14ac:dyDescent="0.25">
      <c r="B98" s="50">
        <v>88</v>
      </c>
      <c r="C98" s="46"/>
      <c r="D98" s="46"/>
      <c r="E98" s="46"/>
      <c r="F98" s="47"/>
      <c r="G98" s="46"/>
      <c r="H98" s="46"/>
      <c r="I98" s="114"/>
      <c r="J98" s="114"/>
      <c r="K98" s="100" t="str">
        <f t="shared" si="10"/>
        <v/>
      </c>
      <c r="L98" s="48" t="str">
        <f>IFERROR(VLOOKUP(F98,Lists!B:C,2,FALSE),"")</f>
        <v/>
      </c>
      <c r="M98" s="56" t="str">
        <f>IFERROR(INDEX(Sheet1!$B$2:$B$4,MATCH('Claims Summary'!U98,Sheet1!$A$2:$A$4,0)),"")</f>
        <v/>
      </c>
      <c r="N98" s="48" t="str">
        <f t="shared" si="11"/>
        <v/>
      </c>
      <c r="O98" s="88">
        <f>IFERROR(INDEX('LTSS Rates'!$A$2:$E$5,MATCH(W98,'LTSS Rates'!$A$2:$A$5,0),MATCH(X98,'LTSS Rates'!$A$2:$E$2,0)),0)</f>
        <v>0</v>
      </c>
      <c r="P98" s="49" t="str">
        <f t="shared" si="12"/>
        <v/>
      </c>
      <c r="Q98" s="61"/>
      <c r="R98" s="64" t="str">
        <f t="shared" si="13"/>
        <v/>
      </c>
      <c r="T98" s="39" t="s">
        <v>206</v>
      </c>
      <c r="U98" s="41" t="str">
        <f t="shared" si="7"/>
        <v>Personal Supports</v>
      </c>
      <c r="W98" s="39" t="str">
        <f t="shared" si="8"/>
        <v>Personal Supports</v>
      </c>
      <c r="X98" s="84" t="str">
        <f t="shared" si="9"/>
        <v xml:space="preserve"> Rate</v>
      </c>
    </row>
    <row r="99" spans="2:24" ht="14.45" customHeight="1" x14ac:dyDescent="0.25">
      <c r="B99" s="50">
        <v>89</v>
      </c>
      <c r="C99" s="46"/>
      <c r="D99" s="46"/>
      <c r="E99" s="46"/>
      <c r="F99" s="47"/>
      <c r="G99" s="46"/>
      <c r="H99" s="46"/>
      <c r="I99" s="114"/>
      <c r="J99" s="114"/>
      <c r="K99" s="100" t="str">
        <f t="shared" si="10"/>
        <v/>
      </c>
      <c r="L99" s="48" t="str">
        <f>IFERROR(VLOOKUP(F99,Lists!B:C,2,FALSE),"")</f>
        <v/>
      </c>
      <c r="M99" s="56" t="str">
        <f>IFERROR(INDEX(Sheet1!$B$2:$B$4,MATCH('Claims Summary'!U99,Sheet1!$A$2:$A$4,0)),"")</f>
        <v/>
      </c>
      <c r="N99" s="48" t="str">
        <f t="shared" si="11"/>
        <v/>
      </c>
      <c r="O99" s="88">
        <f>IFERROR(INDEX('LTSS Rates'!$A$2:$E$5,MATCH(W99,'LTSS Rates'!$A$2:$A$5,0),MATCH(X99,'LTSS Rates'!$A$2:$E$2,0)),0)</f>
        <v>0</v>
      </c>
      <c r="P99" s="49" t="str">
        <f t="shared" si="12"/>
        <v/>
      </c>
      <c r="Q99" s="61"/>
      <c r="R99" s="64" t="str">
        <f t="shared" si="13"/>
        <v/>
      </c>
      <c r="T99" s="39" t="s">
        <v>206</v>
      </c>
      <c r="U99" s="41" t="str">
        <f t="shared" si="7"/>
        <v>Personal Supports</v>
      </c>
      <c r="W99" s="39" t="str">
        <f t="shared" si="8"/>
        <v>Personal Supports</v>
      </c>
      <c r="X99" s="84" t="str">
        <f t="shared" si="9"/>
        <v xml:space="preserve"> Rate</v>
      </c>
    </row>
    <row r="100" spans="2:24" ht="14.45" customHeight="1" x14ac:dyDescent="0.25">
      <c r="B100" s="50">
        <v>90</v>
      </c>
      <c r="C100" s="46"/>
      <c r="D100" s="46"/>
      <c r="E100" s="46"/>
      <c r="F100" s="47"/>
      <c r="G100" s="46"/>
      <c r="H100" s="46"/>
      <c r="I100" s="114"/>
      <c r="J100" s="114"/>
      <c r="K100" s="100" t="str">
        <f t="shared" si="10"/>
        <v/>
      </c>
      <c r="L100" s="48" t="str">
        <f>IFERROR(VLOOKUP(F100,Lists!B:C,2,FALSE),"")</f>
        <v/>
      </c>
      <c r="M100" s="56" t="str">
        <f>IFERROR(INDEX(Sheet1!$B$2:$B$4,MATCH('Claims Summary'!U100,Sheet1!$A$2:$A$4,0)),"")</f>
        <v/>
      </c>
      <c r="N100" s="48" t="str">
        <f t="shared" si="11"/>
        <v/>
      </c>
      <c r="O100" s="88">
        <f>IFERROR(INDEX('LTSS Rates'!$A$2:$E$5,MATCH(W100,'LTSS Rates'!$A$2:$A$5,0),MATCH(X100,'LTSS Rates'!$A$2:$E$2,0)),0)</f>
        <v>0</v>
      </c>
      <c r="P100" s="49" t="str">
        <f t="shared" si="12"/>
        <v/>
      </c>
      <c r="Q100" s="61"/>
      <c r="R100" s="64" t="str">
        <f t="shared" si="13"/>
        <v/>
      </c>
      <c r="T100" s="39" t="s">
        <v>206</v>
      </c>
      <c r="U100" s="41" t="str">
        <f t="shared" si="7"/>
        <v>Personal Supports</v>
      </c>
      <c r="W100" s="39" t="str">
        <f t="shared" si="8"/>
        <v>Personal Supports</v>
      </c>
      <c r="X100" s="84" t="str">
        <f t="shared" si="9"/>
        <v xml:space="preserve"> Rate</v>
      </c>
    </row>
    <row r="101" spans="2:24" ht="14.45" customHeight="1" x14ac:dyDescent="0.25">
      <c r="B101" s="50">
        <v>91</v>
      </c>
      <c r="C101" s="46"/>
      <c r="D101" s="46"/>
      <c r="E101" s="46"/>
      <c r="F101" s="47"/>
      <c r="G101" s="46"/>
      <c r="H101" s="46"/>
      <c r="I101" s="114"/>
      <c r="J101" s="114"/>
      <c r="K101" s="100" t="str">
        <f t="shared" si="10"/>
        <v/>
      </c>
      <c r="L101" s="48" t="str">
        <f>IFERROR(VLOOKUP(F101,Lists!B:C,2,FALSE),"")</f>
        <v/>
      </c>
      <c r="M101" s="56" t="str">
        <f>IFERROR(INDEX(Sheet1!$B$2:$B$4,MATCH('Claims Summary'!U101,Sheet1!$A$2:$A$4,0)),"")</f>
        <v/>
      </c>
      <c r="N101" s="48" t="str">
        <f t="shared" si="11"/>
        <v/>
      </c>
      <c r="O101" s="88">
        <f>IFERROR(INDEX('LTSS Rates'!$A$2:$E$5,MATCH(W101,'LTSS Rates'!$A$2:$A$5,0),MATCH(X101,'LTSS Rates'!$A$2:$E$2,0)),0)</f>
        <v>0</v>
      </c>
      <c r="P101" s="49" t="str">
        <f t="shared" si="12"/>
        <v/>
      </c>
      <c r="Q101" s="61"/>
      <c r="R101" s="64" t="str">
        <f t="shared" si="13"/>
        <v/>
      </c>
      <c r="T101" s="39" t="s">
        <v>206</v>
      </c>
      <c r="U101" s="41" t="str">
        <f t="shared" si="7"/>
        <v>Personal Supports</v>
      </c>
      <c r="W101" s="39" t="str">
        <f t="shared" si="8"/>
        <v>Personal Supports</v>
      </c>
      <c r="X101" s="84" t="str">
        <f t="shared" si="9"/>
        <v xml:space="preserve"> Rate</v>
      </c>
    </row>
    <row r="102" spans="2:24" ht="14.45" customHeight="1" x14ac:dyDescent="0.25">
      <c r="B102" s="50">
        <v>92</v>
      </c>
      <c r="C102" s="46"/>
      <c r="D102" s="46"/>
      <c r="E102" s="46"/>
      <c r="F102" s="47"/>
      <c r="G102" s="46"/>
      <c r="H102" s="46"/>
      <c r="I102" s="114"/>
      <c r="J102" s="114"/>
      <c r="K102" s="100" t="str">
        <f t="shared" si="10"/>
        <v/>
      </c>
      <c r="L102" s="48" t="str">
        <f>IFERROR(VLOOKUP(F102,Lists!B:C,2,FALSE),"")</f>
        <v/>
      </c>
      <c r="M102" s="56" t="str">
        <f>IFERROR(INDEX(Sheet1!$B$2:$B$4,MATCH('Claims Summary'!U102,Sheet1!$A$2:$A$4,0)),"")</f>
        <v/>
      </c>
      <c r="N102" s="48" t="str">
        <f t="shared" si="11"/>
        <v/>
      </c>
      <c r="O102" s="88">
        <f>IFERROR(INDEX('LTSS Rates'!$A$2:$E$5,MATCH(W102,'LTSS Rates'!$A$2:$A$5,0),MATCH(X102,'LTSS Rates'!$A$2:$E$2,0)),0)</f>
        <v>0</v>
      </c>
      <c r="P102" s="49" t="str">
        <f t="shared" si="12"/>
        <v/>
      </c>
      <c r="Q102" s="61"/>
      <c r="R102" s="64" t="str">
        <f t="shared" si="13"/>
        <v/>
      </c>
      <c r="T102" s="39" t="s">
        <v>206</v>
      </c>
      <c r="U102" s="41" t="str">
        <f t="shared" si="7"/>
        <v>Personal Supports</v>
      </c>
      <c r="W102" s="39" t="str">
        <f t="shared" si="8"/>
        <v>Personal Supports</v>
      </c>
      <c r="X102" s="84" t="str">
        <f t="shared" si="9"/>
        <v xml:space="preserve"> Rate</v>
      </c>
    </row>
    <row r="103" spans="2:24" ht="14.45" customHeight="1" x14ac:dyDescent="0.25">
      <c r="B103" s="50">
        <v>93</v>
      </c>
      <c r="C103" s="46"/>
      <c r="D103" s="46"/>
      <c r="E103" s="46"/>
      <c r="F103" s="47"/>
      <c r="G103" s="46"/>
      <c r="H103" s="46"/>
      <c r="I103" s="114"/>
      <c r="J103" s="114"/>
      <c r="K103" s="100" t="str">
        <f t="shared" si="10"/>
        <v/>
      </c>
      <c r="L103" s="48" t="str">
        <f>IFERROR(VLOOKUP(F103,Lists!B:C,2,FALSE),"")</f>
        <v/>
      </c>
      <c r="M103" s="56" t="str">
        <f>IFERROR(INDEX(Sheet1!$B$2:$B$4,MATCH('Claims Summary'!U103,Sheet1!$A$2:$A$4,0)),"")</f>
        <v/>
      </c>
      <c r="N103" s="48" t="str">
        <f t="shared" si="11"/>
        <v/>
      </c>
      <c r="O103" s="88">
        <f>IFERROR(INDEX('LTSS Rates'!$A$2:$E$5,MATCH(W103,'LTSS Rates'!$A$2:$A$5,0),MATCH(X103,'LTSS Rates'!$A$2:$E$2,0)),0)</f>
        <v>0</v>
      </c>
      <c r="P103" s="49" t="str">
        <f t="shared" si="12"/>
        <v/>
      </c>
      <c r="Q103" s="61"/>
      <c r="R103" s="64" t="str">
        <f t="shared" si="13"/>
        <v/>
      </c>
      <c r="T103" s="39" t="s">
        <v>206</v>
      </c>
      <c r="U103" s="41" t="str">
        <f t="shared" si="7"/>
        <v>Personal Supports</v>
      </c>
      <c r="W103" s="39" t="str">
        <f t="shared" si="8"/>
        <v>Personal Supports</v>
      </c>
      <c r="X103" s="84" t="str">
        <f t="shared" si="9"/>
        <v xml:space="preserve"> Rate</v>
      </c>
    </row>
    <row r="104" spans="2:24" ht="14.45" customHeight="1" x14ac:dyDescent="0.25">
      <c r="B104" s="50">
        <v>94</v>
      </c>
      <c r="C104" s="46"/>
      <c r="D104" s="46"/>
      <c r="E104" s="46"/>
      <c r="F104" s="47"/>
      <c r="G104" s="46"/>
      <c r="H104" s="46"/>
      <c r="I104" s="114"/>
      <c r="J104" s="114"/>
      <c r="K104" s="100" t="str">
        <f t="shared" si="10"/>
        <v/>
      </c>
      <c r="L104" s="48" t="str">
        <f>IFERROR(VLOOKUP(F104,Lists!B:C,2,FALSE),"")</f>
        <v/>
      </c>
      <c r="M104" s="56" t="str">
        <f>IFERROR(INDEX(Sheet1!$B$2:$B$4,MATCH('Claims Summary'!U104,Sheet1!$A$2:$A$4,0)),"")</f>
        <v/>
      </c>
      <c r="N104" s="48" t="str">
        <f t="shared" si="11"/>
        <v/>
      </c>
      <c r="O104" s="88">
        <f>IFERROR(INDEX('LTSS Rates'!$A$2:$E$5,MATCH(W104,'LTSS Rates'!$A$2:$A$5,0),MATCH(X104,'LTSS Rates'!$A$2:$E$2,0)),0)</f>
        <v>0</v>
      </c>
      <c r="P104" s="49" t="str">
        <f t="shared" si="12"/>
        <v/>
      </c>
      <c r="Q104" s="61"/>
      <c r="R104" s="64" t="str">
        <f t="shared" si="13"/>
        <v/>
      </c>
      <c r="T104" s="39" t="s">
        <v>206</v>
      </c>
      <c r="U104" s="41" t="str">
        <f t="shared" si="7"/>
        <v>Personal Supports</v>
      </c>
      <c r="W104" s="39" t="str">
        <f t="shared" si="8"/>
        <v>Personal Supports</v>
      </c>
      <c r="X104" s="84" t="str">
        <f t="shared" si="9"/>
        <v xml:space="preserve"> Rate</v>
      </c>
    </row>
    <row r="105" spans="2:24" ht="14.45" customHeight="1" x14ac:dyDescent="0.25">
      <c r="B105" s="50">
        <v>95</v>
      </c>
      <c r="C105" s="46"/>
      <c r="D105" s="46"/>
      <c r="E105" s="46"/>
      <c r="F105" s="47"/>
      <c r="G105" s="46"/>
      <c r="H105" s="46"/>
      <c r="I105" s="114"/>
      <c r="J105" s="114"/>
      <c r="K105" s="100" t="str">
        <f t="shared" si="10"/>
        <v/>
      </c>
      <c r="L105" s="48" t="str">
        <f>IFERROR(VLOOKUP(F105,Lists!B:C,2,FALSE),"")</f>
        <v/>
      </c>
      <c r="M105" s="56" t="str">
        <f>IFERROR(INDEX(Sheet1!$B$2:$B$4,MATCH('Claims Summary'!U105,Sheet1!$A$2:$A$4,0)),"")</f>
        <v/>
      </c>
      <c r="N105" s="48" t="str">
        <f t="shared" si="11"/>
        <v/>
      </c>
      <c r="O105" s="88">
        <f>IFERROR(INDEX('LTSS Rates'!$A$2:$E$5,MATCH(W105,'LTSS Rates'!$A$2:$A$5,0),MATCH(X105,'LTSS Rates'!$A$2:$E$2,0)),0)</f>
        <v>0</v>
      </c>
      <c r="P105" s="49" t="str">
        <f t="shared" si="12"/>
        <v/>
      </c>
      <c r="Q105" s="61"/>
      <c r="R105" s="64" t="str">
        <f t="shared" si="13"/>
        <v/>
      </c>
      <c r="T105" s="39" t="s">
        <v>206</v>
      </c>
      <c r="U105" s="41" t="str">
        <f t="shared" si="7"/>
        <v>Personal Supports</v>
      </c>
      <c r="W105" s="39" t="str">
        <f t="shared" si="8"/>
        <v>Personal Supports</v>
      </c>
      <c r="X105" s="84" t="str">
        <f t="shared" si="9"/>
        <v xml:space="preserve"> Rate</v>
      </c>
    </row>
    <row r="106" spans="2:24" ht="14.45" customHeight="1" x14ac:dyDescent="0.25">
      <c r="B106" s="50">
        <v>96</v>
      </c>
      <c r="C106" s="46"/>
      <c r="D106" s="46"/>
      <c r="E106" s="46"/>
      <c r="F106" s="47"/>
      <c r="G106" s="46"/>
      <c r="H106" s="46"/>
      <c r="I106" s="114"/>
      <c r="J106" s="114"/>
      <c r="K106" s="100" t="str">
        <f t="shared" si="10"/>
        <v/>
      </c>
      <c r="L106" s="48" t="str">
        <f>IFERROR(VLOOKUP(F106,Lists!B:C,2,FALSE),"")</f>
        <v/>
      </c>
      <c r="M106" s="56" t="str">
        <f>IFERROR(INDEX(Sheet1!$B$2:$B$4,MATCH('Claims Summary'!U106,Sheet1!$A$2:$A$4,0)),"")</f>
        <v/>
      </c>
      <c r="N106" s="48" t="str">
        <f t="shared" si="11"/>
        <v/>
      </c>
      <c r="O106" s="88">
        <f>IFERROR(INDEX('LTSS Rates'!$A$2:$E$5,MATCH(W106,'LTSS Rates'!$A$2:$A$5,0),MATCH(X106,'LTSS Rates'!$A$2:$E$2,0)),0)</f>
        <v>0</v>
      </c>
      <c r="P106" s="49" t="str">
        <f t="shared" si="12"/>
        <v/>
      </c>
      <c r="Q106" s="61"/>
      <c r="R106" s="64" t="str">
        <f t="shared" si="13"/>
        <v/>
      </c>
      <c r="T106" s="39" t="s">
        <v>206</v>
      </c>
      <c r="U106" s="41" t="str">
        <f t="shared" si="7"/>
        <v>Personal Supports</v>
      </c>
      <c r="W106" s="39" t="str">
        <f t="shared" si="8"/>
        <v>Personal Supports</v>
      </c>
      <c r="X106" s="84" t="str">
        <f t="shared" si="9"/>
        <v xml:space="preserve"> Rate</v>
      </c>
    </row>
    <row r="107" spans="2:24" ht="14.45" customHeight="1" x14ac:dyDescent="0.25">
      <c r="B107" s="50">
        <v>97</v>
      </c>
      <c r="C107" s="46"/>
      <c r="D107" s="46"/>
      <c r="E107" s="46"/>
      <c r="F107" s="47"/>
      <c r="G107" s="46"/>
      <c r="H107" s="46"/>
      <c r="I107" s="114"/>
      <c r="J107" s="114"/>
      <c r="K107" s="100" t="str">
        <f t="shared" si="10"/>
        <v/>
      </c>
      <c r="L107" s="48" t="str">
        <f>IFERROR(VLOOKUP(F107,Lists!B:C,2,FALSE),"")</f>
        <v/>
      </c>
      <c r="M107" s="56" t="str">
        <f>IFERROR(INDEX(Sheet1!$B$2:$B$4,MATCH('Claims Summary'!U107,Sheet1!$A$2:$A$4,0)),"")</f>
        <v/>
      </c>
      <c r="N107" s="48" t="str">
        <f t="shared" si="11"/>
        <v/>
      </c>
      <c r="O107" s="88">
        <f>IFERROR(INDEX('LTSS Rates'!$A$2:$E$5,MATCH(W107,'LTSS Rates'!$A$2:$A$5,0),MATCH(X107,'LTSS Rates'!$A$2:$E$2,0)),0)</f>
        <v>0</v>
      </c>
      <c r="P107" s="49" t="str">
        <f t="shared" si="12"/>
        <v/>
      </c>
      <c r="Q107" s="61"/>
      <c r="R107" s="64" t="str">
        <f t="shared" si="13"/>
        <v/>
      </c>
      <c r="T107" s="39" t="s">
        <v>206</v>
      </c>
      <c r="U107" s="41" t="str">
        <f t="shared" si="7"/>
        <v>Personal Supports</v>
      </c>
      <c r="W107" s="39" t="str">
        <f t="shared" si="8"/>
        <v>Personal Supports</v>
      </c>
      <c r="X107" s="84" t="str">
        <f t="shared" si="9"/>
        <v xml:space="preserve"> Rate</v>
      </c>
    </row>
    <row r="108" spans="2:24" ht="14.45" customHeight="1" x14ac:dyDescent="0.25">
      <c r="B108" s="50">
        <v>98</v>
      </c>
      <c r="C108" s="46"/>
      <c r="D108" s="46"/>
      <c r="E108" s="46"/>
      <c r="F108" s="47"/>
      <c r="G108" s="46"/>
      <c r="H108" s="46"/>
      <c r="I108" s="114"/>
      <c r="J108" s="114"/>
      <c r="K108" s="100" t="str">
        <f t="shared" si="10"/>
        <v/>
      </c>
      <c r="L108" s="48" t="str">
        <f>IFERROR(VLOOKUP(F108,Lists!B:C,2,FALSE),"")</f>
        <v/>
      </c>
      <c r="M108" s="56" t="str">
        <f>IFERROR(INDEX(Sheet1!$B$2:$B$4,MATCH('Claims Summary'!U108,Sheet1!$A$2:$A$4,0)),"")</f>
        <v/>
      </c>
      <c r="N108" s="48" t="str">
        <f t="shared" si="11"/>
        <v/>
      </c>
      <c r="O108" s="88">
        <f>IFERROR(INDEX('LTSS Rates'!$A$2:$E$5,MATCH(W108,'LTSS Rates'!$A$2:$A$5,0),MATCH(X108,'LTSS Rates'!$A$2:$E$2,0)),0)</f>
        <v>0</v>
      </c>
      <c r="P108" s="49" t="str">
        <f t="shared" si="12"/>
        <v/>
      </c>
      <c r="Q108" s="61"/>
      <c r="R108" s="64" t="str">
        <f t="shared" si="13"/>
        <v/>
      </c>
      <c r="T108" s="39" t="s">
        <v>206</v>
      </c>
      <c r="U108" s="41" t="str">
        <f t="shared" si="7"/>
        <v>Personal Supports</v>
      </c>
      <c r="W108" s="39" t="str">
        <f t="shared" si="8"/>
        <v>Personal Supports</v>
      </c>
      <c r="X108" s="84" t="str">
        <f t="shared" si="9"/>
        <v xml:space="preserve"> Rate</v>
      </c>
    </row>
    <row r="109" spans="2:24" ht="14.45" customHeight="1" x14ac:dyDescent="0.25">
      <c r="B109" s="50">
        <v>99</v>
      </c>
      <c r="C109" s="46"/>
      <c r="D109" s="46"/>
      <c r="E109" s="46"/>
      <c r="F109" s="47"/>
      <c r="G109" s="46"/>
      <c r="H109" s="46"/>
      <c r="I109" s="114"/>
      <c r="J109" s="114"/>
      <c r="K109" s="100" t="str">
        <f t="shared" si="10"/>
        <v/>
      </c>
      <c r="L109" s="48" t="str">
        <f>IFERROR(VLOOKUP(F109,Lists!B:C,2,FALSE),"")</f>
        <v/>
      </c>
      <c r="M109" s="56" t="str">
        <f>IFERROR(INDEX(Sheet1!$B$2:$B$4,MATCH('Claims Summary'!U109,Sheet1!$A$2:$A$4,0)),"")</f>
        <v/>
      </c>
      <c r="N109" s="48" t="str">
        <f t="shared" si="11"/>
        <v/>
      </c>
      <c r="O109" s="88">
        <f>IFERROR(INDEX('LTSS Rates'!$A$2:$E$5,MATCH(W109,'LTSS Rates'!$A$2:$A$5,0),MATCH(X109,'LTSS Rates'!$A$2:$E$2,0)),0)</f>
        <v>0</v>
      </c>
      <c r="P109" s="49" t="str">
        <f t="shared" si="12"/>
        <v/>
      </c>
      <c r="Q109" s="61"/>
      <c r="R109" s="64" t="str">
        <f t="shared" si="13"/>
        <v/>
      </c>
      <c r="T109" s="39" t="s">
        <v>206</v>
      </c>
      <c r="U109" s="41" t="str">
        <f t="shared" si="7"/>
        <v>Personal Supports</v>
      </c>
      <c r="W109" s="39" t="str">
        <f t="shared" si="8"/>
        <v>Personal Supports</v>
      </c>
      <c r="X109" s="84" t="str">
        <f t="shared" si="9"/>
        <v xml:space="preserve"> Rate</v>
      </c>
    </row>
    <row r="110" spans="2:24" ht="14.45" customHeight="1" x14ac:dyDescent="0.25">
      <c r="B110" s="45">
        <v>100</v>
      </c>
      <c r="C110" s="46"/>
      <c r="D110" s="46"/>
      <c r="E110" s="46"/>
      <c r="F110" s="47"/>
      <c r="G110" s="46"/>
      <c r="H110" s="46"/>
      <c r="I110" s="114"/>
      <c r="J110" s="114"/>
      <c r="K110" s="100" t="str">
        <f t="shared" si="10"/>
        <v/>
      </c>
      <c r="L110" s="48" t="str">
        <f>IFERROR(VLOOKUP(F110,Lists!B:C,2,FALSE),"")</f>
        <v/>
      </c>
      <c r="M110" s="56" t="str">
        <f>IFERROR(INDEX(Sheet1!$B$2:$B$4,MATCH('Claims Summary'!U110,Sheet1!$A$2:$A$4,0)),"")</f>
        <v/>
      </c>
      <c r="N110" s="48" t="str">
        <f t="shared" si="11"/>
        <v/>
      </c>
      <c r="O110" s="88">
        <f>IFERROR(INDEX('LTSS Rates'!$A$2:$E$5,MATCH(W110,'LTSS Rates'!$A$2:$A$5,0),MATCH(X110,'LTSS Rates'!$A$2:$E$2,0)),0)</f>
        <v>0</v>
      </c>
      <c r="P110" s="49" t="str">
        <f t="shared" si="12"/>
        <v/>
      </c>
      <c r="Q110" s="61"/>
      <c r="R110" s="64" t="str">
        <f t="shared" si="13"/>
        <v/>
      </c>
      <c r="T110" s="39" t="s">
        <v>206</v>
      </c>
      <c r="U110" s="41" t="str">
        <f t="shared" si="7"/>
        <v>Personal Supports</v>
      </c>
      <c r="W110" s="39" t="str">
        <f t="shared" si="8"/>
        <v>Personal Supports</v>
      </c>
      <c r="X110" s="84" t="str">
        <f t="shared" si="9"/>
        <v xml:space="preserve"> Rate</v>
      </c>
    </row>
    <row r="111" spans="2:24" ht="14.45" customHeight="1" x14ac:dyDescent="0.25">
      <c r="B111" s="50">
        <v>101</v>
      </c>
      <c r="C111" s="46"/>
      <c r="D111" s="46"/>
      <c r="E111" s="46"/>
      <c r="F111" s="47"/>
      <c r="G111" s="46"/>
      <c r="H111" s="46"/>
      <c r="I111" s="114"/>
      <c r="J111" s="114"/>
      <c r="K111" s="100" t="str">
        <f t="shared" si="10"/>
        <v/>
      </c>
      <c r="L111" s="48" t="str">
        <f>IFERROR(VLOOKUP(F111,Lists!B:C,2,FALSE),"")</f>
        <v/>
      </c>
      <c r="M111" s="56" t="str">
        <f>IFERROR(INDEX(Sheet1!$B$2:$B$4,MATCH('Claims Summary'!U111,Sheet1!$A$2:$A$4,0)),"")</f>
        <v/>
      </c>
      <c r="N111" s="48" t="str">
        <f t="shared" si="11"/>
        <v/>
      </c>
      <c r="O111" s="88">
        <f>IFERROR(INDEX('LTSS Rates'!$A$2:$E$5,MATCH(W111,'LTSS Rates'!$A$2:$A$5,0),MATCH(X111,'LTSS Rates'!$A$2:$E$2,0)),0)</f>
        <v>0</v>
      </c>
      <c r="P111" s="49" t="str">
        <f t="shared" si="12"/>
        <v/>
      </c>
      <c r="Q111" s="61"/>
      <c r="R111" s="64" t="str">
        <f t="shared" si="13"/>
        <v/>
      </c>
      <c r="T111" s="39" t="s">
        <v>206</v>
      </c>
      <c r="U111" s="41" t="str">
        <f t="shared" si="7"/>
        <v>Personal Supports</v>
      </c>
      <c r="W111" s="39" t="str">
        <f t="shared" si="8"/>
        <v>Personal Supports</v>
      </c>
      <c r="X111" s="84" t="str">
        <f t="shared" si="9"/>
        <v xml:space="preserve"> Rate</v>
      </c>
    </row>
    <row r="112" spans="2:24" ht="14.45" customHeight="1" x14ac:dyDescent="0.25">
      <c r="B112" s="50">
        <v>102</v>
      </c>
      <c r="C112" s="46"/>
      <c r="D112" s="46"/>
      <c r="E112" s="46"/>
      <c r="F112" s="47"/>
      <c r="G112" s="46"/>
      <c r="H112" s="46"/>
      <c r="I112" s="114"/>
      <c r="J112" s="114"/>
      <c r="K112" s="100" t="str">
        <f t="shared" si="10"/>
        <v/>
      </c>
      <c r="L112" s="48" t="str">
        <f>IFERROR(VLOOKUP(F112,Lists!B:C,2,FALSE),"")</f>
        <v/>
      </c>
      <c r="M112" s="56" t="str">
        <f>IFERROR(INDEX(Sheet1!$B$2:$B$4,MATCH('Claims Summary'!U112,Sheet1!$A$2:$A$4,0)),"")</f>
        <v/>
      </c>
      <c r="N112" s="48" t="str">
        <f t="shared" si="11"/>
        <v/>
      </c>
      <c r="O112" s="88">
        <f>IFERROR(INDEX('LTSS Rates'!$A$2:$E$5,MATCH(W112,'LTSS Rates'!$A$2:$A$5,0),MATCH(X112,'LTSS Rates'!$A$2:$E$2,0)),0)</f>
        <v>0</v>
      </c>
      <c r="P112" s="49" t="str">
        <f t="shared" si="12"/>
        <v/>
      </c>
      <c r="Q112" s="61"/>
      <c r="R112" s="64" t="str">
        <f t="shared" si="13"/>
        <v/>
      </c>
      <c r="T112" s="39" t="s">
        <v>206</v>
      </c>
      <c r="U112" s="41" t="str">
        <f t="shared" si="7"/>
        <v>Personal Supports</v>
      </c>
      <c r="W112" s="39" t="str">
        <f t="shared" si="8"/>
        <v>Personal Supports</v>
      </c>
      <c r="X112" s="84" t="str">
        <f t="shared" si="9"/>
        <v xml:space="preserve"> Rate</v>
      </c>
    </row>
    <row r="113" spans="2:24" ht="14.45" customHeight="1" x14ac:dyDescent="0.25">
      <c r="B113" s="50">
        <v>103</v>
      </c>
      <c r="C113" s="46"/>
      <c r="D113" s="46"/>
      <c r="E113" s="46"/>
      <c r="F113" s="47"/>
      <c r="G113" s="46"/>
      <c r="H113" s="46"/>
      <c r="I113" s="114"/>
      <c r="J113" s="114"/>
      <c r="K113" s="100" t="str">
        <f t="shared" si="10"/>
        <v/>
      </c>
      <c r="L113" s="48" t="str">
        <f>IFERROR(VLOOKUP(F113,Lists!B:C,2,FALSE),"")</f>
        <v/>
      </c>
      <c r="M113" s="56" t="str">
        <f>IFERROR(INDEX(Sheet1!$B$2:$B$4,MATCH('Claims Summary'!U113,Sheet1!$A$2:$A$4,0)),"")</f>
        <v/>
      </c>
      <c r="N113" s="48" t="str">
        <f t="shared" si="11"/>
        <v/>
      </c>
      <c r="O113" s="88">
        <f>IFERROR(INDEX('LTSS Rates'!$A$2:$E$5,MATCH(W113,'LTSS Rates'!$A$2:$A$5,0),MATCH(X113,'LTSS Rates'!$A$2:$E$2,0)),0)</f>
        <v>0</v>
      </c>
      <c r="P113" s="49" t="str">
        <f t="shared" si="12"/>
        <v/>
      </c>
      <c r="Q113" s="61"/>
      <c r="R113" s="64" t="str">
        <f t="shared" si="13"/>
        <v/>
      </c>
      <c r="T113" s="39" t="s">
        <v>206</v>
      </c>
      <c r="U113" s="41" t="str">
        <f t="shared" si="7"/>
        <v>Personal Supports</v>
      </c>
      <c r="W113" s="39" t="str">
        <f t="shared" si="8"/>
        <v>Personal Supports</v>
      </c>
      <c r="X113" s="84" t="str">
        <f t="shared" si="9"/>
        <v xml:space="preserve"> Rate</v>
      </c>
    </row>
    <row r="114" spans="2:24" ht="14.45" customHeight="1" x14ac:dyDescent="0.25">
      <c r="B114" s="45">
        <v>104</v>
      </c>
      <c r="C114" s="46"/>
      <c r="D114" s="46"/>
      <c r="E114" s="46"/>
      <c r="F114" s="47"/>
      <c r="G114" s="46"/>
      <c r="H114" s="46"/>
      <c r="I114" s="114"/>
      <c r="J114" s="114"/>
      <c r="K114" s="100" t="str">
        <f t="shared" si="10"/>
        <v/>
      </c>
      <c r="L114" s="48" t="str">
        <f>IFERROR(VLOOKUP(F114,Lists!B:C,2,FALSE),"")</f>
        <v/>
      </c>
      <c r="M114" s="56" t="str">
        <f>IFERROR(INDEX(Sheet1!$B$2:$B$4,MATCH('Claims Summary'!U114,Sheet1!$A$2:$A$4,0)),"")</f>
        <v/>
      </c>
      <c r="N114" s="48" t="str">
        <f t="shared" si="11"/>
        <v/>
      </c>
      <c r="O114" s="88">
        <f>IFERROR(INDEX('LTSS Rates'!$A$2:$E$5,MATCH(W114,'LTSS Rates'!$A$2:$A$5,0),MATCH(X114,'LTSS Rates'!$A$2:$E$2,0)),0)</f>
        <v>0</v>
      </c>
      <c r="P114" s="49" t="str">
        <f t="shared" si="12"/>
        <v/>
      </c>
      <c r="Q114" s="61"/>
      <c r="R114" s="64" t="str">
        <f t="shared" si="13"/>
        <v/>
      </c>
      <c r="T114" s="39" t="s">
        <v>206</v>
      </c>
      <c r="U114" s="41" t="str">
        <f t="shared" si="7"/>
        <v>Personal Supports</v>
      </c>
      <c r="W114" s="39" t="str">
        <f t="shared" si="8"/>
        <v>Personal Supports</v>
      </c>
      <c r="X114" s="84" t="str">
        <f t="shared" si="9"/>
        <v xml:space="preserve"> Rate</v>
      </c>
    </row>
    <row r="115" spans="2:24" ht="14.45" customHeight="1" x14ac:dyDescent="0.25">
      <c r="B115" s="50">
        <v>105</v>
      </c>
      <c r="C115" s="46"/>
      <c r="D115" s="46"/>
      <c r="E115" s="46"/>
      <c r="F115" s="47"/>
      <c r="G115" s="46"/>
      <c r="H115" s="46"/>
      <c r="I115" s="114"/>
      <c r="J115" s="114"/>
      <c r="K115" s="100" t="str">
        <f t="shared" si="10"/>
        <v/>
      </c>
      <c r="L115" s="48" t="str">
        <f>IFERROR(VLOOKUP(F115,Lists!B:C,2,FALSE),"")</f>
        <v/>
      </c>
      <c r="M115" s="56" t="str">
        <f>IFERROR(INDEX(Sheet1!$B$2:$B$4,MATCH('Claims Summary'!U115,Sheet1!$A$2:$A$4,0)),"")</f>
        <v/>
      </c>
      <c r="N115" s="48" t="str">
        <f t="shared" si="11"/>
        <v/>
      </c>
      <c r="O115" s="88">
        <f>IFERROR(INDEX('LTSS Rates'!$A$2:$E$5,MATCH(W115,'LTSS Rates'!$A$2:$A$5,0),MATCH(X115,'LTSS Rates'!$A$2:$E$2,0)),0)</f>
        <v>0</v>
      </c>
      <c r="P115" s="49" t="str">
        <f t="shared" si="12"/>
        <v/>
      </c>
      <c r="Q115" s="61"/>
      <c r="R115" s="64" t="str">
        <f t="shared" si="13"/>
        <v/>
      </c>
      <c r="T115" s="39" t="s">
        <v>206</v>
      </c>
      <c r="U115" s="41" t="str">
        <f t="shared" si="7"/>
        <v>Personal Supports</v>
      </c>
      <c r="W115" s="39" t="str">
        <f t="shared" si="8"/>
        <v>Personal Supports</v>
      </c>
      <c r="X115" s="84" t="str">
        <f t="shared" si="9"/>
        <v xml:space="preserve"> Rate</v>
      </c>
    </row>
    <row r="116" spans="2:24" ht="14.45" customHeight="1" x14ac:dyDescent="0.25">
      <c r="B116" s="50">
        <v>106</v>
      </c>
      <c r="C116" s="46"/>
      <c r="D116" s="46"/>
      <c r="E116" s="46"/>
      <c r="F116" s="47"/>
      <c r="G116" s="46"/>
      <c r="H116" s="46"/>
      <c r="I116" s="114"/>
      <c r="J116" s="114"/>
      <c r="K116" s="100" t="str">
        <f t="shared" si="10"/>
        <v/>
      </c>
      <c r="L116" s="48" t="str">
        <f>IFERROR(VLOOKUP(F116,Lists!B:C,2,FALSE),"")</f>
        <v/>
      </c>
      <c r="M116" s="56" t="str">
        <f>IFERROR(INDEX(Sheet1!$B$2:$B$4,MATCH('Claims Summary'!U116,Sheet1!$A$2:$A$4,0)),"")</f>
        <v/>
      </c>
      <c r="N116" s="48" t="str">
        <f t="shared" si="11"/>
        <v/>
      </c>
      <c r="O116" s="88">
        <f>IFERROR(INDEX('LTSS Rates'!$A$2:$E$5,MATCH(W116,'LTSS Rates'!$A$2:$A$5,0),MATCH(X116,'LTSS Rates'!$A$2:$E$2,0)),0)</f>
        <v>0</v>
      </c>
      <c r="P116" s="49" t="str">
        <f t="shared" si="12"/>
        <v/>
      </c>
      <c r="Q116" s="61"/>
      <c r="R116" s="64" t="str">
        <f t="shared" si="13"/>
        <v/>
      </c>
      <c r="T116" s="39" t="s">
        <v>206</v>
      </c>
      <c r="U116" s="41" t="str">
        <f t="shared" si="7"/>
        <v>Personal Supports</v>
      </c>
      <c r="W116" s="39" t="str">
        <f t="shared" si="8"/>
        <v>Personal Supports</v>
      </c>
      <c r="X116" s="84" t="str">
        <f t="shared" si="9"/>
        <v xml:space="preserve"> Rate</v>
      </c>
    </row>
    <row r="117" spans="2:24" ht="14.45" customHeight="1" x14ac:dyDescent="0.25">
      <c r="B117" s="50">
        <v>107</v>
      </c>
      <c r="C117" s="46"/>
      <c r="D117" s="46"/>
      <c r="E117" s="46"/>
      <c r="F117" s="47"/>
      <c r="G117" s="46"/>
      <c r="H117" s="46"/>
      <c r="I117" s="114"/>
      <c r="J117" s="114"/>
      <c r="K117" s="100" t="str">
        <f t="shared" si="10"/>
        <v/>
      </c>
      <c r="L117" s="48" t="str">
        <f>IFERROR(VLOOKUP(F117,Lists!B:C,2,FALSE),"")</f>
        <v/>
      </c>
      <c r="M117" s="56" t="str">
        <f>IFERROR(INDEX(Sheet1!$B$2:$B$4,MATCH('Claims Summary'!U117,Sheet1!$A$2:$A$4,0)),"")</f>
        <v/>
      </c>
      <c r="N117" s="48" t="str">
        <f t="shared" si="11"/>
        <v/>
      </c>
      <c r="O117" s="88">
        <f>IFERROR(INDEX('LTSS Rates'!$A$2:$E$5,MATCH(W117,'LTSS Rates'!$A$2:$A$5,0),MATCH(X117,'LTSS Rates'!$A$2:$E$2,0)),0)</f>
        <v>0</v>
      </c>
      <c r="P117" s="49" t="str">
        <f t="shared" si="12"/>
        <v/>
      </c>
      <c r="Q117" s="61"/>
      <c r="R117" s="64" t="str">
        <f t="shared" si="13"/>
        <v/>
      </c>
      <c r="T117" s="39" t="s">
        <v>206</v>
      </c>
      <c r="U117" s="41" t="str">
        <f t="shared" si="7"/>
        <v>Personal Supports</v>
      </c>
      <c r="W117" s="39" t="str">
        <f t="shared" si="8"/>
        <v>Personal Supports</v>
      </c>
      <c r="X117" s="84" t="str">
        <f t="shared" si="9"/>
        <v xml:space="preserve"> Rate</v>
      </c>
    </row>
    <row r="118" spans="2:24" ht="14.45" customHeight="1" x14ac:dyDescent="0.25">
      <c r="B118" s="45">
        <v>108</v>
      </c>
      <c r="C118" s="46"/>
      <c r="D118" s="46"/>
      <c r="E118" s="46"/>
      <c r="F118" s="47"/>
      <c r="G118" s="46"/>
      <c r="H118" s="46"/>
      <c r="I118" s="114"/>
      <c r="J118" s="114"/>
      <c r="K118" s="100" t="str">
        <f t="shared" si="10"/>
        <v/>
      </c>
      <c r="L118" s="48" t="str">
        <f>IFERROR(VLOOKUP(F118,Lists!B:C,2,FALSE),"")</f>
        <v/>
      </c>
      <c r="M118" s="56" t="str">
        <f>IFERROR(INDEX(Sheet1!$B$2:$B$4,MATCH('Claims Summary'!U118,Sheet1!$A$2:$A$4,0)),"")</f>
        <v/>
      </c>
      <c r="N118" s="48" t="str">
        <f t="shared" si="11"/>
        <v/>
      </c>
      <c r="O118" s="88">
        <f>IFERROR(INDEX('LTSS Rates'!$A$2:$E$5,MATCH(W118,'LTSS Rates'!$A$2:$A$5,0),MATCH(X118,'LTSS Rates'!$A$2:$E$2,0)),0)</f>
        <v>0</v>
      </c>
      <c r="P118" s="49" t="str">
        <f t="shared" si="12"/>
        <v/>
      </c>
      <c r="Q118" s="61"/>
      <c r="R118" s="64" t="str">
        <f t="shared" si="13"/>
        <v/>
      </c>
      <c r="T118" s="39" t="s">
        <v>206</v>
      </c>
      <c r="U118" s="41" t="str">
        <f t="shared" si="7"/>
        <v>Personal Supports</v>
      </c>
      <c r="W118" s="39" t="str">
        <f t="shared" si="8"/>
        <v>Personal Supports</v>
      </c>
      <c r="X118" s="84" t="str">
        <f t="shared" si="9"/>
        <v xml:space="preserve"> Rate</v>
      </c>
    </row>
    <row r="119" spans="2:24" ht="14.45" customHeight="1" x14ac:dyDescent="0.25">
      <c r="B119" s="50">
        <v>109</v>
      </c>
      <c r="C119" s="46"/>
      <c r="D119" s="46"/>
      <c r="E119" s="46"/>
      <c r="F119" s="47"/>
      <c r="G119" s="46"/>
      <c r="H119" s="46"/>
      <c r="I119" s="114"/>
      <c r="J119" s="114"/>
      <c r="K119" s="100" t="str">
        <f t="shared" si="10"/>
        <v/>
      </c>
      <c r="L119" s="48" t="str">
        <f>IFERROR(VLOOKUP(F119,Lists!B:C,2,FALSE),"")</f>
        <v/>
      </c>
      <c r="M119" s="56" t="str">
        <f>IFERROR(INDEX(Sheet1!$B$2:$B$4,MATCH('Claims Summary'!U119,Sheet1!$A$2:$A$4,0)),"")</f>
        <v/>
      </c>
      <c r="N119" s="48" t="str">
        <f t="shared" si="11"/>
        <v/>
      </c>
      <c r="O119" s="88">
        <f>IFERROR(INDEX('LTSS Rates'!$A$2:$E$5,MATCH(W119,'LTSS Rates'!$A$2:$A$5,0),MATCH(X119,'LTSS Rates'!$A$2:$E$2,0)),0)</f>
        <v>0</v>
      </c>
      <c r="P119" s="49" t="str">
        <f t="shared" si="12"/>
        <v/>
      </c>
      <c r="Q119" s="61"/>
      <c r="R119" s="64" t="str">
        <f t="shared" si="13"/>
        <v/>
      </c>
      <c r="T119" s="39" t="s">
        <v>206</v>
      </c>
      <c r="U119" s="41" t="str">
        <f t="shared" si="7"/>
        <v>Personal Supports</v>
      </c>
      <c r="W119" s="39" t="str">
        <f t="shared" si="8"/>
        <v>Personal Supports</v>
      </c>
      <c r="X119" s="84" t="str">
        <f t="shared" si="9"/>
        <v xml:space="preserve"> Rate</v>
      </c>
    </row>
    <row r="120" spans="2:24" ht="14.45" customHeight="1" x14ac:dyDescent="0.25">
      <c r="B120" s="50">
        <v>110</v>
      </c>
      <c r="C120" s="46"/>
      <c r="D120" s="46"/>
      <c r="E120" s="46"/>
      <c r="F120" s="47"/>
      <c r="G120" s="46"/>
      <c r="H120" s="46"/>
      <c r="I120" s="114"/>
      <c r="J120" s="114"/>
      <c r="K120" s="100" t="str">
        <f t="shared" si="10"/>
        <v/>
      </c>
      <c r="L120" s="48" t="str">
        <f>IFERROR(VLOOKUP(F120,Lists!B:C,2,FALSE),"")</f>
        <v/>
      </c>
      <c r="M120" s="56" t="str">
        <f>IFERROR(INDEX(Sheet1!$B$2:$B$4,MATCH('Claims Summary'!U120,Sheet1!$A$2:$A$4,0)),"")</f>
        <v/>
      </c>
      <c r="N120" s="48" t="str">
        <f t="shared" si="11"/>
        <v/>
      </c>
      <c r="O120" s="88">
        <f>IFERROR(INDEX('LTSS Rates'!$A$2:$E$5,MATCH(W120,'LTSS Rates'!$A$2:$A$5,0),MATCH(X120,'LTSS Rates'!$A$2:$E$2,0)),0)</f>
        <v>0</v>
      </c>
      <c r="P120" s="49" t="str">
        <f t="shared" si="12"/>
        <v/>
      </c>
      <c r="Q120" s="61"/>
      <c r="R120" s="64" t="str">
        <f t="shared" si="13"/>
        <v/>
      </c>
      <c r="T120" s="39" t="s">
        <v>206</v>
      </c>
      <c r="U120" s="41" t="str">
        <f t="shared" si="7"/>
        <v>Personal Supports</v>
      </c>
      <c r="W120" s="39" t="str">
        <f t="shared" si="8"/>
        <v>Personal Supports</v>
      </c>
      <c r="X120" s="84" t="str">
        <f t="shared" si="9"/>
        <v xml:space="preserve"> Rate</v>
      </c>
    </row>
    <row r="121" spans="2:24" ht="14.45" customHeight="1" x14ac:dyDescent="0.25">
      <c r="B121" s="50">
        <v>111</v>
      </c>
      <c r="C121" s="46"/>
      <c r="D121" s="46"/>
      <c r="E121" s="46"/>
      <c r="F121" s="47"/>
      <c r="G121" s="46"/>
      <c r="H121" s="46"/>
      <c r="I121" s="114"/>
      <c r="J121" s="114"/>
      <c r="K121" s="100" t="str">
        <f t="shared" si="10"/>
        <v/>
      </c>
      <c r="L121" s="48" t="str">
        <f>IFERROR(VLOOKUP(F121,Lists!B:C,2,FALSE),"")</f>
        <v/>
      </c>
      <c r="M121" s="56" t="str">
        <f>IFERROR(INDEX(Sheet1!$B$2:$B$4,MATCH('Claims Summary'!U121,Sheet1!$A$2:$A$4,0)),"")</f>
        <v/>
      </c>
      <c r="N121" s="48" t="str">
        <f t="shared" si="11"/>
        <v/>
      </c>
      <c r="O121" s="88">
        <f>IFERROR(INDEX('LTSS Rates'!$A$2:$E$5,MATCH(W121,'LTSS Rates'!$A$2:$A$5,0),MATCH(X121,'LTSS Rates'!$A$2:$E$2,0)),0)</f>
        <v>0</v>
      </c>
      <c r="P121" s="49" t="str">
        <f t="shared" si="12"/>
        <v/>
      </c>
      <c r="Q121" s="61"/>
      <c r="R121" s="64" t="str">
        <f t="shared" si="13"/>
        <v/>
      </c>
      <c r="T121" s="39" t="s">
        <v>206</v>
      </c>
      <c r="U121" s="41" t="str">
        <f t="shared" si="7"/>
        <v>Personal Supports</v>
      </c>
      <c r="W121" s="39" t="str">
        <f t="shared" si="8"/>
        <v>Personal Supports</v>
      </c>
      <c r="X121" s="84" t="str">
        <f t="shared" si="9"/>
        <v xml:space="preserve"> Rate</v>
      </c>
    </row>
    <row r="122" spans="2:24" ht="14.45" customHeight="1" x14ac:dyDescent="0.25">
      <c r="B122" s="45">
        <v>112</v>
      </c>
      <c r="C122" s="46"/>
      <c r="D122" s="46"/>
      <c r="E122" s="46"/>
      <c r="F122" s="47"/>
      <c r="G122" s="46"/>
      <c r="H122" s="46"/>
      <c r="I122" s="114"/>
      <c r="J122" s="114"/>
      <c r="K122" s="100" t="str">
        <f t="shared" si="10"/>
        <v/>
      </c>
      <c r="L122" s="48" t="str">
        <f>IFERROR(VLOOKUP(F122,Lists!B:C,2,FALSE),"")</f>
        <v/>
      </c>
      <c r="M122" s="56" t="str">
        <f>IFERROR(INDEX(Sheet1!$B$2:$B$4,MATCH('Claims Summary'!U122,Sheet1!$A$2:$A$4,0)),"")</f>
        <v/>
      </c>
      <c r="N122" s="48" t="str">
        <f t="shared" si="11"/>
        <v/>
      </c>
      <c r="O122" s="88">
        <f>IFERROR(INDEX('LTSS Rates'!$A$2:$E$5,MATCH(W122,'LTSS Rates'!$A$2:$A$5,0),MATCH(X122,'LTSS Rates'!$A$2:$E$2,0)),0)</f>
        <v>0</v>
      </c>
      <c r="P122" s="49" t="str">
        <f t="shared" si="12"/>
        <v/>
      </c>
      <c r="Q122" s="61"/>
      <c r="R122" s="64" t="str">
        <f t="shared" si="13"/>
        <v/>
      </c>
      <c r="T122" s="39" t="s">
        <v>206</v>
      </c>
      <c r="U122" s="41" t="str">
        <f t="shared" si="7"/>
        <v>Personal Supports</v>
      </c>
      <c r="W122" s="39" t="str">
        <f t="shared" si="8"/>
        <v>Personal Supports</v>
      </c>
      <c r="X122" s="84" t="str">
        <f t="shared" si="9"/>
        <v xml:space="preserve"> Rate</v>
      </c>
    </row>
    <row r="123" spans="2:24" ht="14.45" customHeight="1" x14ac:dyDescent="0.25">
      <c r="B123" s="50">
        <v>113</v>
      </c>
      <c r="C123" s="46"/>
      <c r="D123" s="46"/>
      <c r="E123" s="46"/>
      <c r="F123" s="47"/>
      <c r="G123" s="46"/>
      <c r="H123" s="46"/>
      <c r="I123" s="114"/>
      <c r="J123" s="114"/>
      <c r="K123" s="100" t="str">
        <f t="shared" si="10"/>
        <v/>
      </c>
      <c r="L123" s="48" t="str">
        <f>IFERROR(VLOOKUP(F123,Lists!B:C,2,FALSE),"")</f>
        <v/>
      </c>
      <c r="M123" s="56" t="str">
        <f>IFERROR(INDEX(Sheet1!$B$2:$B$4,MATCH('Claims Summary'!U123,Sheet1!$A$2:$A$4,0)),"")</f>
        <v/>
      </c>
      <c r="N123" s="48" t="str">
        <f t="shared" si="11"/>
        <v/>
      </c>
      <c r="O123" s="88">
        <f>IFERROR(INDEX('LTSS Rates'!$A$2:$E$5,MATCH(W123,'LTSS Rates'!$A$2:$A$5,0),MATCH(X123,'LTSS Rates'!$A$2:$E$2,0)),0)</f>
        <v>0</v>
      </c>
      <c r="P123" s="49" t="str">
        <f t="shared" si="12"/>
        <v/>
      </c>
      <c r="Q123" s="61"/>
      <c r="R123" s="64" t="str">
        <f t="shared" si="13"/>
        <v/>
      </c>
      <c r="T123" s="39" t="s">
        <v>206</v>
      </c>
      <c r="U123" s="41" t="str">
        <f t="shared" si="7"/>
        <v>Personal Supports</v>
      </c>
      <c r="W123" s="39" t="str">
        <f t="shared" si="8"/>
        <v>Personal Supports</v>
      </c>
      <c r="X123" s="84" t="str">
        <f t="shared" si="9"/>
        <v xml:space="preserve"> Rate</v>
      </c>
    </row>
    <row r="124" spans="2:24" ht="14.45" customHeight="1" x14ac:dyDescent="0.25">
      <c r="B124" s="50">
        <v>114</v>
      </c>
      <c r="C124" s="46"/>
      <c r="D124" s="46"/>
      <c r="E124" s="46"/>
      <c r="F124" s="47"/>
      <c r="G124" s="46"/>
      <c r="H124" s="46"/>
      <c r="I124" s="114"/>
      <c r="J124" s="114"/>
      <c r="K124" s="100" t="str">
        <f t="shared" si="10"/>
        <v/>
      </c>
      <c r="L124" s="48" t="str">
        <f>IFERROR(VLOOKUP(F124,Lists!B:C,2,FALSE),"")</f>
        <v/>
      </c>
      <c r="M124" s="56" t="str">
        <f>IFERROR(INDEX(Sheet1!$B$2:$B$4,MATCH('Claims Summary'!U124,Sheet1!$A$2:$A$4,0)),"")</f>
        <v/>
      </c>
      <c r="N124" s="48" t="str">
        <f t="shared" si="11"/>
        <v/>
      </c>
      <c r="O124" s="88">
        <f>IFERROR(INDEX('LTSS Rates'!$A$2:$E$5,MATCH(W124,'LTSS Rates'!$A$2:$A$5,0),MATCH(X124,'LTSS Rates'!$A$2:$E$2,0)),0)</f>
        <v>0</v>
      </c>
      <c r="P124" s="49" t="str">
        <f t="shared" si="12"/>
        <v/>
      </c>
      <c r="Q124" s="61"/>
      <c r="R124" s="64" t="str">
        <f t="shared" si="13"/>
        <v/>
      </c>
      <c r="T124" s="39" t="s">
        <v>206</v>
      </c>
      <c r="U124" s="41" t="str">
        <f t="shared" si="7"/>
        <v>Personal Supports</v>
      </c>
      <c r="W124" s="39" t="str">
        <f t="shared" si="8"/>
        <v>Personal Supports</v>
      </c>
      <c r="X124" s="84" t="str">
        <f t="shared" si="9"/>
        <v xml:space="preserve"> Rate</v>
      </c>
    </row>
    <row r="125" spans="2:24" ht="14.45" customHeight="1" x14ac:dyDescent="0.25">
      <c r="B125" s="50">
        <v>115</v>
      </c>
      <c r="C125" s="46"/>
      <c r="D125" s="46"/>
      <c r="E125" s="46"/>
      <c r="F125" s="47"/>
      <c r="G125" s="46"/>
      <c r="H125" s="46"/>
      <c r="I125" s="114"/>
      <c r="J125" s="114"/>
      <c r="K125" s="100" t="str">
        <f t="shared" si="10"/>
        <v/>
      </c>
      <c r="L125" s="48" t="str">
        <f>IFERROR(VLOOKUP(F125,Lists!B:C,2,FALSE),"")</f>
        <v/>
      </c>
      <c r="M125" s="56" t="str">
        <f>IFERROR(INDEX(Sheet1!$B$2:$B$4,MATCH('Claims Summary'!U125,Sheet1!$A$2:$A$4,0)),"")</f>
        <v/>
      </c>
      <c r="N125" s="48" t="str">
        <f t="shared" si="11"/>
        <v/>
      </c>
      <c r="O125" s="88">
        <f>IFERROR(INDEX('LTSS Rates'!$A$2:$E$5,MATCH(W125,'LTSS Rates'!$A$2:$A$5,0),MATCH(X125,'LTSS Rates'!$A$2:$E$2,0)),0)</f>
        <v>0</v>
      </c>
      <c r="P125" s="49" t="str">
        <f t="shared" si="12"/>
        <v/>
      </c>
      <c r="Q125" s="61"/>
      <c r="R125" s="64" t="str">
        <f t="shared" si="13"/>
        <v/>
      </c>
      <c r="T125" s="39" t="s">
        <v>206</v>
      </c>
      <c r="U125" s="41" t="str">
        <f t="shared" si="7"/>
        <v>Personal Supports</v>
      </c>
      <c r="W125" s="39" t="str">
        <f t="shared" si="8"/>
        <v>Personal Supports</v>
      </c>
      <c r="X125" s="84" t="str">
        <f t="shared" si="9"/>
        <v xml:space="preserve"> Rate</v>
      </c>
    </row>
    <row r="126" spans="2:24" ht="14.45" customHeight="1" x14ac:dyDescent="0.25">
      <c r="B126" s="45">
        <v>116</v>
      </c>
      <c r="C126" s="46"/>
      <c r="D126" s="46"/>
      <c r="E126" s="46"/>
      <c r="F126" s="47"/>
      <c r="G126" s="46"/>
      <c r="H126" s="46"/>
      <c r="I126" s="114"/>
      <c r="J126" s="114"/>
      <c r="K126" s="100" t="str">
        <f t="shared" si="10"/>
        <v/>
      </c>
      <c r="L126" s="48" t="str">
        <f>IFERROR(VLOOKUP(F126,Lists!B:C,2,FALSE),"")</f>
        <v/>
      </c>
      <c r="M126" s="56" t="str">
        <f>IFERROR(INDEX(Sheet1!$B$2:$B$4,MATCH('Claims Summary'!U126,Sheet1!$A$2:$A$4,0)),"")</f>
        <v/>
      </c>
      <c r="N126" s="48" t="str">
        <f t="shared" si="11"/>
        <v/>
      </c>
      <c r="O126" s="88">
        <f>IFERROR(INDEX('LTSS Rates'!$A$2:$E$5,MATCH(W126,'LTSS Rates'!$A$2:$A$5,0),MATCH(X126,'LTSS Rates'!$A$2:$E$2,0)),0)</f>
        <v>0</v>
      </c>
      <c r="P126" s="49" t="str">
        <f t="shared" si="12"/>
        <v/>
      </c>
      <c r="Q126" s="61"/>
      <c r="R126" s="64" t="str">
        <f t="shared" si="13"/>
        <v/>
      </c>
      <c r="T126" s="39" t="s">
        <v>206</v>
      </c>
      <c r="U126" s="41" t="str">
        <f t="shared" si="7"/>
        <v>Personal Supports</v>
      </c>
      <c r="W126" s="39" t="str">
        <f t="shared" si="8"/>
        <v>Personal Supports</v>
      </c>
      <c r="X126" s="84" t="str">
        <f t="shared" si="9"/>
        <v xml:space="preserve"> Rate</v>
      </c>
    </row>
    <row r="127" spans="2:24" ht="14.45" customHeight="1" x14ac:dyDescent="0.25">
      <c r="B127" s="50">
        <v>117</v>
      </c>
      <c r="C127" s="46"/>
      <c r="D127" s="46"/>
      <c r="E127" s="46"/>
      <c r="F127" s="47"/>
      <c r="G127" s="46"/>
      <c r="H127" s="46"/>
      <c r="I127" s="114"/>
      <c r="J127" s="114"/>
      <c r="K127" s="100" t="str">
        <f t="shared" si="10"/>
        <v/>
      </c>
      <c r="L127" s="48" t="str">
        <f>IFERROR(VLOOKUP(F127,Lists!B:C,2,FALSE),"")</f>
        <v/>
      </c>
      <c r="M127" s="56" t="str">
        <f>IFERROR(INDEX(Sheet1!$B$2:$B$4,MATCH('Claims Summary'!U127,Sheet1!$A$2:$A$4,0)),"")</f>
        <v/>
      </c>
      <c r="N127" s="48" t="str">
        <f t="shared" si="11"/>
        <v/>
      </c>
      <c r="O127" s="88">
        <f>IFERROR(INDEX('LTSS Rates'!$A$2:$E$5,MATCH(W127,'LTSS Rates'!$A$2:$A$5,0),MATCH(X127,'LTSS Rates'!$A$2:$E$2,0)),0)</f>
        <v>0</v>
      </c>
      <c r="P127" s="49" t="str">
        <f t="shared" si="12"/>
        <v/>
      </c>
      <c r="Q127" s="61"/>
      <c r="R127" s="64" t="str">
        <f t="shared" si="13"/>
        <v/>
      </c>
      <c r="T127" s="39" t="s">
        <v>206</v>
      </c>
      <c r="U127" s="41" t="str">
        <f t="shared" si="7"/>
        <v>Personal Supports</v>
      </c>
      <c r="W127" s="39" t="str">
        <f t="shared" si="8"/>
        <v>Personal Supports</v>
      </c>
      <c r="X127" s="84" t="str">
        <f t="shared" si="9"/>
        <v xml:space="preserve"> Rate</v>
      </c>
    </row>
    <row r="128" spans="2:24" ht="14.45" customHeight="1" x14ac:dyDescent="0.25">
      <c r="B128" s="50">
        <v>118</v>
      </c>
      <c r="C128" s="46"/>
      <c r="D128" s="46"/>
      <c r="E128" s="46"/>
      <c r="F128" s="47"/>
      <c r="G128" s="46"/>
      <c r="H128" s="46"/>
      <c r="I128" s="114"/>
      <c r="J128" s="114"/>
      <c r="K128" s="100" t="str">
        <f t="shared" si="10"/>
        <v/>
      </c>
      <c r="L128" s="48" t="str">
        <f>IFERROR(VLOOKUP(F128,Lists!B:C,2,FALSE),"")</f>
        <v/>
      </c>
      <c r="M128" s="56" t="str">
        <f>IFERROR(INDEX(Sheet1!$B$2:$B$4,MATCH('Claims Summary'!U128,Sheet1!$A$2:$A$4,0)),"")</f>
        <v/>
      </c>
      <c r="N128" s="48" t="str">
        <f t="shared" si="11"/>
        <v/>
      </c>
      <c r="O128" s="88">
        <f>IFERROR(INDEX('LTSS Rates'!$A$2:$E$5,MATCH(W128,'LTSS Rates'!$A$2:$A$5,0),MATCH(X128,'LTSS Rates'!$A$2:$E$2,0)),0)</f>
        <v>0</v>
      </c>
      <c r="P128" s="49" t="str">
        <f t="shared" si="12"/>
        <v/>
      </c>
      <c r="Q128" s="61"/>
      <c r="R128" s="64" t="str">
        <f t="shared" si="13"/>
        <v/>
      </c>
      <c r="T128" s="39" t="s">
        <v>206</v>
      </c>
      <c r="U128" s="41" t="str">
        <f t="shared" si="7"/>
        <v>Personal Supports</v>
      </c>
      <c r="W128" s="39" t="str">
        <f t="shared" si="8"/>
        <v>Personal Supports</v>
      </c>
      <c r="X128" s="84" t="str">
        <f t="shared" si="9"/>
        <v xml:space="preserve"> Rate</v>
      </c>
    </row>
    <row r="129" spans="2:24" ht="14.45" customHeight="1" x14ac:dyDescent="0.25">
      <c r="B129" s="50">
        <v>119</v>
      </c>
      <c r="C129" s="46"/>
      <c r="D129" s="46"/>
      <c r="E129" s="46"/>
      <c r="F129" s="47"/>
      <c r="G129" s="46"/>
      <c r="H129" s="46"/>
      <c r="I129" s="114"/>
      <c r="J129" s="114"/>
      <c r="K129" s="100" t="str">
        <f t="shared" si="10"/>
        <v/>
      </c>
      <c r="L129" s="48" t="str">
        <f>IFERROR(VLOOKUP(F129,Lists!B:C,2,FALSE),"")</f>
        <v/>
      </c>
      <c r="M129" s="56" t="str">
        <f>IFERROR(INDEX(Sheet1!$B$2:$B$4,MATCH('Claims Summary'!U129,Sheet1!$A$2:$A$4,0)),"")</f>
        <v/>
      </c>
      <c r="N129" s="48" t="str">
        <f t="shared" si="11"/>
        <v/>
      </c>
      <c r="O129" s="88">
        <f>IFERROR(INDEX('LTSS Rates'!$A$2:$E$5,MATCH(W129,'LTSS Rates'!$A$2:$A$5,0),MATCH(X129,'LTSS Rates'!$A$2:$E$2,0)),0)</f>
        <v>0</v>
      </c>
      <c r="P129" s="49" t="str">
        <f t="shared" si="12"/>
        <v/>
      </c>
      <c r="Q129" s="61"/>
      <c r="R129" s="64" t="str">
        <f t="shared" si="13"/>
        <v/>
      </c>
      <c r="T129" s="39" t="s">
        <v>206</v>
      </c>
      <c r="U129" s="41" t="str">
        <f t="shared" si="7"/>
        <v>Personal Supports</v>
      </c>
      <c r="W129" s="39" t="str">
        <f t="shared" si="8"/>
        <v>Personal Supports</v>
      </c>
      <c r="X129" s="84" t="str">
        <f t="shared" si="9"/>
        <v xml:space="preserve"> Rate</v>
      </c>
    </row>
    <row r="130" spans="2:24" ht="14.45" customHeight="1" x14ac:dyDescent="0.25">
      <c r="B130" s="45">
        <v>120</v>
      </c>
      <c r="C130" s="46"/>
      <c r="D130" s="46"/>
      <c r="E130" s="46"/>
      <c r="F130" s="47"/>
      <c r="G130" s="46"/>
      <c r="H130" s="46"/>
      <c r="I130" s="114"/>
      <c r="J130" s="114"/>
      <c r="K130" s="100" t="str">
        <f t="shared" si="10"/>
        <v/>
      </c>
      <c r="L130" s="48" t="str">
        <f>IFERROR(VLOOKUP(F130,Lists!B:C,2,FALSE),"")</f>
        <v/>
      </c>
      <c r="M130" s="56" t="str">
        <f>IFERROR(INDEX(Sheet1!$B$2:$B$4,MATCH('Claims Summary'!U130,Sheet1!$A$2:$A$4,0)),"")</f>
        <v/>
      </c>
      <c r="N130" s="48" t="str">
        <f t="shared" si="11"/>
        <v/>
      </c>
      <c r="O130" s="88">
        <f>IFERROR(INDEX('LTSS Rates'!$A$2:$E$5,MATCH(W130,'LTSS Rates'!$A$2:$A$5,0),MATCH(X130,'LTSS Rates'!$A$2:$E$2,0)),0)</f>
        <v>0</v>
      </c>
      <c r="P130" s="49" t="str">
        <f t="shared" si="12"/>
        <v/>
      </c>
      <c r="Q130" s="61"/>
      <c r="R130" s="64" t="str">
        <f t="shared" si="13"/>
        <v/>
      </c>
      <c r="T130" s="39" t="s">
        <v>206</v>
      </c>
      <c r="U130" s="41" t="str">
        <f t="shared" si="7"/>
        <v>Personal Supports</v>
      </c>
      <c r="W130" s="39" t="str">
        <f t="shared" si="8"/>
        <v>Personal Supports</v>
      </c>
      <c r="X130" s="84" t="str">
        <f t="shared" si="9"/>
        <v xml:space="preserve"> Rate</v>
      </c>
    </row>
    <row r="131" spans="2:24" ht="14.45" customHeight="1" x14ac:dyDescent="0.25">
      <c r="B131" s="50">
        <v>121</v>
      </c>
      <c r="C131" s="46"/>
      <c r="D131" s="46"/>
      <c r="E131" s="46"/>
      <c r="F131" s="47"/>
      <c r="G131" s="46"/>
      <c r="H131" s="46"/>
      <c r="I131" s="114"/>
      <c r="J131" s="114"/>
      <c r="K131" s="100" t="str">
        <f t="shared" si="10"/>
        <v/>
      </c>
      <c r="L131" s="48" t="str">
        <f>IFERROR(VLOOKUP(F131,Lists!B:C,2,FALSE),"")</f>
        <v/>
      </c>
      <c r="M131" s="56" t="str">
        <f>IFERROR(INDEX(Sheet1!$B$2:$B$4,MATCH('Claims Summary'!U131,Sheet1!$A$2:$A$4,0)),"")</f>
        <v/>
      </c>
      <c r="N131" s="48" t="str">
        <f t="shared" si="11"/>
        <v/>
      </c>
      <c r="O131" s="88">
        <f>IFERROR(INDEX('LTSS Rates'!$A$2:$E$5,MATCH(W131,'LTSS Rates'!$A$2:$A$5,0),MATCH(X131,'LTSS Rates'!$A$2:$E$2,0)),0)</f>
        <v>0</v>
      </c>
      <c r="P131" s="49" t="str">
        <f t="shared" si="12"/>
        <v/>
      </c>
      <c r="Q131" s="61"/>
      <c r="R131" s="64" t="str">
        <f t="shared" si="13"/>
        <v/>
      </c>
      <c r="T131" s="39" t="s">
        <v>206</v>
      </c>
      <c r="U131" s="41" t="str">
        <f t="shared" si="7"/>
        <v>Personal Supports</v>
      </c>
      <c r="W131" s="39" t="str">
        <f t="shared" si="8"/>
        <v>Personal Supports</v>
      </c>
      <c r="X131" s="84" t="str">
        <f t="shared" si="9"/>
        <v xml:space="preserve"> Rate</v>
      </c>
    </row>
    <row r="132" spans="2:24" ht="14.45" customHeight="1" x14ac:dyDescent="0.25">
      <c r="B132" s="50">
        <v>122</v>
      </c>
      <c r="C132" s="46"/>
      <c r="D132" s="46"/>
      <c r="E132" s="46"/>
      <c r="F132" s="47"/>
      <c r="G132" s="46"/>
      <c r="H132" s="46"/>
      <c r="I132" s="114"/>
      <c r="J132" s="114"/>
      <c r="K132" s="100" t="str">
        <f t="shared" si="10"/>
        <v/>
      </c>
      <c r="L132" s="48" t="str">
        <f>IFERROR(VLOOKUP(F132,Lists!B:C,2,FALSE),"")</f>
        <v/>
      </c>
      <c r="M132" s="56" t="str">
        <f>IFERROR(INDEX(Sheet1!$B$2:$B$4,MATCH('Claims Summary'!U132,Sheet1!$A$2:$A$4,0)),"")</f>
        <v/>
      </c>
      <c r="N132" s="48" t="str">
        <f t="shared" si="11"/>
        <v/>
      </c>
      <c r="O132" s="88">
        <f>IFERROR(INDEX('LTSS Rates'!$A$2:$E$5,MATCH(W132,'LTSS Rates'!$A$2:$A$5,0),MATCH(X132,'LTSS Rates'!$A$2:$E$2,0)),0)</f>
        <v>0</v>
      </c>
      <c r="P132" s="49" t="str">
        <f t="shared" si="12"/>
        <v/>
      </c>
      <c r="Q132" s="61"/>
      <c r="R132" s="64" t="str">
        <f t="shared" si="13"/>
        <v/>
      </c>
      <c r="T132" s="39" t="s">
        <v>206</v>
      </c>
      <c r="U132" s="41" t="str">
        <f t="shared" si="7"/>
        <v>Personal Supports</v>
      </c>
      <c r="W132" s="39" t="str">
        <f t="shared" si="8"/>
        <v>Personal Supports</v>
      </c>
      <c r="X132" s="84" t="str">
        <f t="shared" si="9"/>
        <v xml:space="preserve"> Rate</v>
      </c>
    </row>
    <row r="133" spans="2:24" ht="14.45" customHeight="1" x14ac:dyDescent="0.25">
      <c r="B133" s="50">
        <v>123</v>
      </c>
      <c r="C133" s="46"/>
      <c r="D133" s="46"/>
      <c r="E133" s="46"/>
      <c r="F133" s="47"/>
      <c r="G133" s="46"/>
      <c r="H133" s="46"/>
      <c r="I133" s="114"/>
      <c r="J133" s="114"/>
      <c r="K133" s="100" t="str">
        <f t="shared" si="10"/>
        <v/>
      </c>
      <c r="L133" s="48" t="str">
        <f>IFERROR(VLOOKUP(F133,Lists!B:C,2,FALSE),"")</f>
        <v/>
      </c>
      <c r="M133" s="56" t="str">
        <f>IFERROR(INDEX(Sheet1!$B$2:$B$4,MATCH('Claims Summary'!U133,Sheet1!$A$2:$A$4,0)),"")</f>
        <v/>
      </c>
      <c r="N133" s="48" t="str">
        <f t="shared" si="11"/>
        <v/>
      </c>
      <c r="O133" s="88">
        <f>IFERROR(INDEX('LTSS Rates'!$A$2:$E$5,MATCH(W133,'LTSS Rates'!$A$2:$A$5,0),MATCH(X133,'LTSS Rates'!$A$2:$E$2,0)),0)</f>
        <v>0</v>
      </c>
      <c r="P133" s="49" t="str">
        <f t="shared" si="12"/>
        <v/>
      </c>
      <c r="Q133" s="61"/>
      <c r="R133" s="64" t="str">
        <f t="shared" si="13"/>
        <v/>
      </c>
      <c r="T133" s="39" t="s">
        <v>206</v>
      </c>
      <c r="U133" s="41" t="str">
        <f t="shared" si="7"/>
        <v>Personal Supports</v>
      </c>
      <c r="W133" s="39" t="str">
        <f t="shared" si="8"/>
        <v>Personal Supports</v>
      </c>
      <c r="X133" s="84" t="str">
        <f t="shared" si="9"/>
        <v xml:space="preserve"> Rate</v>
      </c>
    </row>
    <row r="134" spans="2:24" ht="14.45" customHeight="1" x14ac:dyDescent="0.25">
      <c r="B134" s="45">
        <v>124</v>
      </c>
      <c r="C134" s="46"/>
      <c r="D134" s="46"/>
      <c r="E134" s="46"/>
      <c r="F134" s="47"/>
      <c r="G134" s="46"/>
      <c r="H134" s="46"/>
      <c r="I134" s="114"/>
      <c r="J134" s="114"/>
      <c r="K134" s="100" t="str">
        <f t="shared" si="10"/>
        <v/>
      </c>
      <c r="L134" s="48" t="str">
        <f>IFERROR(VLOOKUP(F134,Lists!B:C,2,FALSE),"")</f>
        <v/>
      </c>
      <c r="M134" s="56" t="str">
        <f>IFERROR(INDEX(Sheet1!$B$2:$B$4,MATCH('Claims Summary'!U134,Sheet1!$A$2:$A$4,0)),"")</f>
        <v/>
      </c>
      <c r="N134" s="48" t="str">
        <f t="shared" si="11"/>
        <v/>
      </c>
      <c r="O134" s="88">
        <f>IFERROR(INDEX('LTSS Rates'!$A$2:$E$5,MATCH(W134,'LTSS Rates'!$A$2:$A$5,0),MATCH(X134,'LTSS Rates'!$A$2:$E$2,0)),0)</f>
        <v>0</v>
      </c>
      <c r="P134" s="49" t="str">
        <f t="shared" si="12"/>
        <v/>
      </c>
      <c r="Q134" s="61"/>
      <c r="R134" s="64" t="str">
        <f t="shared" si="13"/>
        <v/>
      </c>
      <c r="T134" s="39" t="s">
        <v>206</v>
      </c>
      <c r="U134" s="41" t="str">
        <f t="shared" si="7"/>
        <v>Personal Supports</v>
      </c>
      <c r="W134" s="39" t="str">
        <f t="shared" si="8"/>
        <v>Personal Supports</v>
      </c>
      <c r="X134" s="84" t="str">
        <f t="shared" si="9"/>
        <v xml:space="preserve"> Rate</v>
      </c>
    </row>
    <row r="135" spans="2:24" ht="14.45" customHeight="1" x14ac:dyDescent="0.25">
      <c r="B135" s="50">
        <v>125</v>
      </c>
      <c r="C135" s="46"/>
      <c r="D135" s="46"/>
      <c r="E135" s="46"/>
      <c r="F135" s="47"/>
      <c r="G135" s="46"/>
      <c r="H135" s="46"/>
      <c r="I135" s="114"/>
      <c r="J135" s="114"/>
      <c r="K135" s="100" t="str">
        <f t="shared" si="10"/>
        <v/>
      </c>
      <c r="L135" s="48" t="str">
        <f>IFERROR(VLOOKUP(F135,Lists!B:C,2,FALSE),"")</f>
        <v/>
      </c>
      <c r="M135" s="56" t="str">
        <f>IFERROR(INDEX(Sheet1!$B$2:$B$4,MATCH('Claims Summary'!U135,Sheet1!$A$2:$A$4,0)),"")</f>
        <v/>
      </c>
      <c r="N135" s="48" t="str">
        <f t="shared" si="11"/>
        <v/>
      </c>
      <c r="O135" s="88">
        <f>IFERROR(INDEX('LTSS Rates'!$A$2:$E$5,MATCH(W135,'LTSS Rates'!$A$2:$A$5,0),MATCH(X135,'LTSS Rates'!$A$2:$E$2,0)),0)</f>
        <v>0</v>
      </c>
      <c r="P135" s="49" t="str">
        <f t="shared" si="12"/>
        <v/>
      </c>
      <c r="Q135" s="61"/>
      <c r="R135" s="64" t="str">
        <f t="shared" si="13"/>
        <v/>
      </c>
      <c r="T135" s="39" t="s">
        <v>206</v>
      </c>
      <c r="U135" s="41" t="str">
        <f t="shared" si="7"/>
        <v>Personal Supports</v>
      </c>
      <c r="W135" s="39" t="str">
        <f t="shared" si="8"/>
        <v>Personal Supports</v>
      </c>
      <c r="X135" s="84" t="str">
        <f t="shared" si="9"/>
        <v xml:space="preserve"> Rate</v>
      </c>
    </row>
    <row r="136" spans="2:24" ht="14.45" customHeight="1" x14ac:dyDescent="0.25">
      <c r="B136" s="50">
        <v>126</v>
      </c>
      <c r="C136" s="46"/>
      <c r="D136" s="46"/>
      <c r="E136" s="46"/>
      <c r="F136" s="47"/>
      <c r="G136" s="46"/>
      <c r="H136" s="46"/>
      <c r="I136" s="114"/>
      <c r="J136" s="114"/>
      <c r="K136" s="100" t="str">
        <f t="shared" si="10"/>
        <v/>
      </c>
      <c r="L136" s="48" t="str">
        <f>IFERROR(VLOOKUP(F136,Lists!B:C,2,FALSE),"")</f>
        <v/>
      </c>
      <c r="M136" s="56" t="str">
        <f>IFERROR(INDEX(Sheet1!$B$2:$B$4,MATCH('Claims Summary'!U136,Sheet1!$A$2:$A$4,0)),"")</f>
        <v/>
      </c>
      <c r="N136" s="48" t="str">
        <f t="shared" si="11"/>
        <v/>
      </c>
      <c r="O136" s="88">
        <f>IFERROR(INDEX('LTSS Rates'!$A$2:$E$5,MATCH(W136,'LTSS Rates'!$A$2:$A$5,0),MATCH(X136,'LTSS Rates'!$A$2:$E$2,0)),0)</f>
        <v>0</v>
      </c>
      <c r="P136" s="49" t="str">
        <f t="shared" si="12"/>
        <v/>
      </c>
      <c r="Q136" s="61"/>
      <c r="R136" s="64" t="str">
        <f t="shared" si="13"/>
        <v/>
      </c>
      <c r="T136" s="39" t="s">
        <v>206</v>
      </c>
      <c r="U136" s="41" t="str">
        <f t="shared" si="7"/>
        <v>Personal Supports</v>
      </c>
      <c r="W136" s="39" t="str">
        <f t="shared" si="8"/>
        <v>Personal Supports</v>
      </c>
      <c r="X136" s="84" t="str">
        <f t="shared" si="9"/>
        <v xml:space="preserve"> Rate</v>
      </c>
    </row>
    <row r="137" spans="2:24" ht="14.45" customHeight="1" x14ac:dyDescent="0.25">
      <c r="B137" s="50">
        <v>127</v>
      </c>
      <c r="C137" s="46"/>
      <c r="D137" s="46"/>
      <c r="E137" s="46"/>
      <c r="F137" s="47"/>
      <c r="G137" s="46"/>
      <c r="H137" s="46"/>
      <c r="I137" s="114"/>
      <c r="J137" s="114"/>
      <c r="K137" s="100" t="str">
        <f t="shared" si="10"/>
        <v/>
      </c>
      <c r="L137" s="48" t="str">
        <f>IFERROR(VLOOKUP(F137,Lists!B:C,2,FALSE),"")</f>
        <v/>
      </c>
      <c r="M137" s="56" t="str">
        <f>IFERROR(INDEX(Sheet1!$B$2:$B$4,MATCH('Claims Summary'!U137,Sheet1!$A$2:$A$4,0)),"")</f>
        <v/>
      </c>
      <c r="N137" s="48" t="str">
        <f t="shared" si="11"/>
        <v/>
      </c>
      <c r="O137" s="88">
        <f>IFERROR(INDEX('LTSS Rates'!$A$2:$E$5,MATCH(W137,'LTSS Rates'!$A$2:$A$5,0),MATCH(X137,'LTSS Rates'!$A$2:$E$2,0)),0)</f>
        <v>0</v>
      </c>
      <c r="P137" s="49" t="str">
        <f t="shared" si="12"/>
        <v/>
      </c>
      <c r="Q137" s="61"/>
      <c r="R137" s="64" t="str">
        <f t="shared" si="13"/>
        <v/>
      </c>
      <c r="T137" s="39" t="s">
        <v>206</v>
      </c>
      <c r="U137" s="41" t="str">
        <f t="shared" si="7"/>
        <v>Personal Supports</v>
      </c>
      <c r="W137" s="39" t="str">
        <f t="shared" si="8"/>
        <v>Personal Supports</v>
      </c>
      <c r="X137" s="84" t="str">
        <f t="shared" si="9"/>
        <v xml:space="preserve"> Rate</v>
      </c>
    </row>
    <row r="138" spans="2:24" ht="14.45" customHeight="1" x14ac:dyDescent="0.25">
      <c r="B138" s="45">
        <v>128</v>
      </c>
      <c r="C138" s="46"/>
      <c r="D138" s="46"/>
      <c r="E138" s="46"/>
      <c r="F138" s="47"/>
      <c r="G138" s="46"/>
      <c r="H138" s="46"/>
      <c r="I138" s="114"/>
      <c r="J138" s="114"/>
      <c r="K138" s="100" t="str">
        <f t="shared" si="10"/>
        <v/>
      </c>
      <c r="L138" s="48" t="str">
        <f>IFERROR(VLOOKUP(F138,Lists!B:C,2,FALSE),"")</f>
        <v/>
      </c>
      <c r="M138" s="56" t="str">
        <f>IFERROR(INDEX(Sheet1!$B$2:$B$4,MATCH('Claims Summary'!U138,Sheet1!$A$2:$A$4,0)),"")</f>
        <v/>
      </c>
      <c r="N138" s="48" t="str">
        <f t="shared" si="11"/>
        <v/>
      </c>
      <c r="O138" s="88">
        <f>IFERROR(INDEX('LTSS Rates'!$A$2:$E$5,MATCH(W138,'LTSS Rates'!$A$2:$A$5,0),MATCH(X138,'LTSS Rates'!$A$2:$E$2,0)),0)</f>
        <v>0</v>
      </c>
      <c r="P138" s="49" t="str">
        <f t="shared" si="12"/>
        <v/>
      </c>
      <c r="Q138" s="61"/>
      <c r="R138" s="64" t="str">
        <f t="shared" si="13"/>
        <v/>
      </c>
      <c r="T138" s="39" t="s">
        <v>206</v>
      </c>
      <c r="U138" s="41" t="str">
        <f t="shared" si="7"/>
        <v>Personal Supports</v>
      </c>
      <c r="W138" s="39" t="str">
        <f t="shared" si="8"/>
        <v>Personal Supports</v>
      </c>
      <c r="X138" s="84" t="str">
        <f t="shared" si="9"/>
        <v xml:space="preserve"> Rate</v>
      </c>
    </row>
    <row r="139" spans="2:24" ht="14.45" customHeight="1" x14ac:dyDescent="0.25">
      <c r="B139" s="50">
        <v>129</v>
      </c>
      <c r="C139" s="46"/>
      <c r="D139" s="46"/>
      <c r="E139" s="46"/>
      <c r="F139" s="47"/>
      <c r="G139" s="46"/>
      <c r="H139" s="46"/>
      <c r="I139" s="114"/>
      <c r="J139" s="114"/>
      <c r="K139" s="100" t="str">
        <f t="shared" si="10"/>
        <v/>
      </c>
      <c r="L139" s="48" t="str">
        <f>IFERROR(VLOOKUP(F139,Lists!B:C,2,FALSE),"")</f>
        <v/>
      </c>
      <c r="M139" s="56" t="str">
        <f>IFERROR(INDEX(Sheet1!$B$2:$B$4,MATCH('Claims Summary'!U139,Sheet1!$A$2:$A$4,0)),"")</f>
        <v/>
      </c>
      <c r="N139" s="48" t="str">
        <f t="shared" si="11"/>
        <v/>
      </c>
      <c r="O139" s="88">
        <f>IFERROR(INDEX('LTSS Rates'!$A$2:$E$5,MATCH(W139,'LTSS Rates'!$A$2:$A$5,0),MATCH(X139,'LTSS Rates'!$A$2:$E$2,0)),0)</f>
        <v>0</v>
      </c>
      <c r="P139" s="49" t="str">
        <f t="shared" si="12"/>
        <v/>
      </c>
      <c r="Q139" s="61"/>
      <c r="R139" s="64" t="str">
        <f t="shared" si="13"/>
        <v/>
      </c>
      <c r="T139" s="39" t="s">
        <v>206</v>
      </c>
      <c r="U139" s="41" t="str">
        <f t="shared" ref="U139:U202" si="14">CONCATENATE(T139,G139)</f>
        <v>Personal Supports</v>
      </c>
      <c r="W139" s="39" t="str">
        <f t="shared" ref="W139:W202" si="15">IF(G139="State Funded",CONCATENATE(T139,"CP"),CONCATENATE(T139,G139))</f>
        <v>Personal Supports</v>
      </c>
      <c r="X139" s="84" t="str">
        <f t="shared" ref="X139:X202" si="16">CONCATENATE(L139," ","Rate")</f>
        <v xml:space="preserve"> Rate</v>
      </c>
    </row>
    <row r="140" spans="2:24" ht="14.45" customHeight="1" x14ac:dyDescent="0.25">
      <c r="B140" s="50">
        <v>130</v>
      </c>
      <c r="C140" s="46"/>
      <c r="D140" s="46"/>
      <c r="E140" s="46"/>
      <c r="F140" s="47"/>
      <c r="G140" s="46"/>
      <c r="H140" s="46"/>
      <c r="I140" s="114"/>
      <c r="J140" s="114"/>
      <c r="K140" s="100" t="str">
        <f t="shared" ref="K140:K203" si="17">IF(I140="","",I140)</f>
        <v/>
      </c>
      <c r="L140" s="48" t="str">
        <f>IFERROR(VLOOKUP(F140,Lists!B:C,2,FALSE),"")</f>
        <v/>
      </c>
      <c r="M140" s="56" t="str">
        <f>IFERROR(INDEX(Sheet1!$B$2:$B$4,MATCH('Claims Summary'!U140,Sheet1!$A$2:$A$4,0)),"")</f>
        <v/>
      </c>
      <c r="N140" s="48" t="str">
        <f t="shared" ref="N140:N203" si="18">IF(J140="","",(MROUND((J140-I140)*24,0.25)*4))</f>
        <v/>
      </c>
      <c r="O140" s="88">
        <f>IFERROR(INDEX('LTSS Rates'!$A$2:$E$5,MATCH(W140,'LTSS Rates'!$A$2:$A$5,0),MATCH(X140,'LTSS Rates'!$A$2:$E$2,0)),0)</f>
        <v>0</v>
      </c>
      <c r="P140" s="49" t="str">
        <f t="shared" ref="P140:P203" si="19">IF(H140="","",(IFERROR(N140*O140,0)))</f>
        <v/>
      </c>
      <c r="Q140" s="61"/>
      <c r="R140" s="64" t="str">
        <f t="shared" ref="R140:R203" si="20">IF(P140="","",(P140+Q140))</f>
        <v/>
      </c>
      <c r="T140" s="39" t="s">
        <v>206</v>
      </c>
      <c r="U140" s="41" t="str">
        <f t="shared" si="14"/>
        <v>Personal Supports</v>
      </c>
      <c r="W140" s="39" t="str">
        <f t="shared" si="15"/>
        <v>Personal Supports</v>
      </c>
      <c r="X140" s="84" t="str">
        <f t="shared" si="16"/>
        <v xml:space="preserve"> Rate</v>
      </c>
    </row>
    <row r="141" spans="2:24" ht="14.45" customHeight="1" x14ac:dyDescent="0.25">
      <c r="B141" s="50">
        <v>131</v>
      </c>
      <c r="C141" s="46"/>
      <c r="D141" s="46"/>
      <c r="E141" s="46"/>
      <c r="F141" s="47"/>
      <c r="G141" s="46"/>
      <c r="H141" s="46"/>
      <c r="I141" s="114"/>
      <c r="J141" s="114"/>
      <c r="K141" s="100" t="str">
        <f t="shared" si="17"/>
        <v/>
      </c>
      <c r="L141" s="48" t="str">
        <f>IFERROR(VLOOKUP(F141,Lists!B:C,2,FALSE),"")</f>
        <v/>
      </c>
      <c r="M141" s="56" t="str">
        <f>IFERROR(INDEX(Sheet1!$B$2:$B$4,MATCH('Claims Summary'!U141,Sheet1!$A$2:$A$4,0)),"")</f>
        <v/>
      </c>
      <c r="N141" s="48" t="str">
        <f t="shared" si="18"/>
        <v/>
      </c>
      <c r="O141" s="88">
        <f>IFERROR(INDEX('LTSS Rates'!$A$2:$E$5,MATCH(W141,'LTSS Rates'!$A$2:$A$5,0),MATCH(X141,'LTSS Rates'!$A$2:$E$2,0)),0)</f>
        <v>0</v>
      </c>
      <c r="P141" s="49" t="str">
        <f t="shared" si="19"/>
        <v/>
      </c>
      <c r="Q141" s="61"/>
      <c r="R141" s="64" t="str">
        <f t="shared" si="20"/>
        <v/>
      </c>
      <c r="T141" s="39" t="s">
        <v>206</v>
      </c>
      <c r="U141" s="41" t="str">
        <f t="shared" si="14"/>
        <v>Personal Supports</v>
      </c>
      <c r="W141" s="39" t="str">
        <f t="shared" si="15"/>
        <v>Personal Supports</v>
      </c>
      <c r="X141" s="84" t="str">
        <f t="shared" si="16"/>
        <v xml:space="preserve"> Rate</v>
      </c>
    </row>
    <row r="142" spans="2:24" ht="14.45" customHeight="1" x14ac:dyDescent="0.25">
      <c r="B142" s="45">
        <v>132</v>
      </c>
      <c r="C142" s="46"/>
      <c r="D142" s="46"/>
      <c r="E142" s="46"/>
      <c r="F142" s="47"/>
      <c r="G142" s="46"/>
      <c r="H142" s="46"/>
      <c r="I142" s="114"/>
      <c r="J142" s="114"/>
      <c r="K142" s="100" t="str">
        <f t="shared" si="17"/>
        <v/>
      </c>
      <c r="L142" s="48" t="str">
        <f>IFERROR(VLOOKUP(F142,Lists!B:C,2,FALSE),"")</f>
        <v/>
      </c>
      <c r="M142" s="56" t="str">
        <f>IFERROR(INDEX(Sheet1!$B$2:$B$4,MATCH('Claims Summary'!U142,Sheet1!$A$2:$A$4,0)),"")</f>
        <v/>
      </c>
      <c r="N142" s="48" t="str">
        <f t="shared" si="18"/>
        <v/>
      </c>
      <c r="O142" s="88">
        <f>IFERROR(INDEX('LTSS Rates'!$A$2:$E$5,MATCH(W142,'LTSS Rates'!$A$2:$A$5,0),MATCH(X142,'LTSS Rates'!$A$2:$E$2,0)),0)</f>
        <v>0</v>
      </c>
      <c r="P142" s="49" t="str">
        <f t="shared" si="19"/>
        <v/>
      </c>
      <c r="Q142" s="61"/>
      <c r="R142" s="64" t="str">
        <f t="shared" si="20"/>
        <v/>
      </c>
      <c r="T142" s="39" t="s">
        <v>206</v>
      </c>
      <c r="U142" s="41" t="str">
        <f t="shared" si="14"/>
        <v>Personal Supports</v>
      </c>
      <c r="W142" s="39" t="str">
        <f t="shared" si="15"/>
        <v>Personal Supports</v>
      </c>
      <c r="X142" s="84" t="str">
        <f t="shared" si="16"/>
        <v xml:space="preserve"> Rate</v>
      </c>
    </row>
    <row r="143" spans="2:24" ht="14.45" customHeight="1" x14ac:dyDescent="0.25">
      <c r="B143" s="50">
        <v>133</v>
      </c>
      <c r="C143" s="46"/>
      <c r="D143" s="46"/>
      <c r="E143" s="46"/>
      <c r="F143" s="47"/>
      <c r="G143" s="46"/>
      <c r="H143" s="46"/>
      <c r="I143" s="114"/>
      <c r="J143" s="114"/>
      <c r="K143" s="100" t="str">
        <f t="shared" si="17"/>
        <v/>
      </c>
      <c r="L143" s="48" t="str">
        <f>IFERROR(VLOOKUP(F143,Lists!B:C,2,FALSE),"")</f>
        <v/>
      </c>
      <c r="M143" s="56" t="str">
        <f>IFERROR(INDEX(Sheet1!$B$2:$B$4,MATCH('Claims Summary'!U143,Sheet1!$A$2:$A$4,0)),"")</f>
        <v/>
      </c>
      <c r="N143" s="48" t="str">
        <f t="shared" si="18"/>
        <v/>
      </c>
      <c r="O143" s="88">
        <f>IFERROR(INDEX('LTSS Rates'!$A$2:$E$5,MATCH(W143,'LTSS Rates'!$A$2:$A$5,0),MATCH(X143,'LTSS Rates'!$A$2:$E$2,0)),0)</f>
        <v>0</v>
      </c>
      <c r="P143" s="49" t="str">
        <f t="shared" si="19"/>
        <v/>
      </c>
      <c r="Q143" s="61"/>
      <c r="R143" s="64" t="str">
        <f t="shared" si="20"/>
        <v/>
      </c>
      <c r="T143" s="39" t="s">
        <v>206</v>
      </c>
      <c r="U143" s="41" t="str">
        <f t="shared" si="14"/>
        <v>Personal Supports</v>
      </c>
      <c r="W143" s="39" t="str">
        <f t="shared" si="15"/>
        <v>Personal Supports</v>
      </c>
      <c r="X143" s="84" t="str">
        <f t="shared" si="16"/>
        <v xml:space="preserve"> Rate</v>
      </c>
    </row>
    <row r="144" spans="2:24" ht="14.45" customHeight="1" x14ac:dyDescent="0.25">
      <c r="B144" s="50">
        <v>134</v>
      </c>
      <c r="C144" s="46"/>
      <c r="D144" s="46"/>
      <c r="E144" s="46"/>
      <c r="F144" s="47"/>
      <c r="G144" s="46"/>
      <c r="H144" s="46"/>
      <c r="I144" s="114"/>
      <c r="J144" s="114"/>
      <c r="K144" s="100" t="str">
        <f t="shared" si="17"/>
        <v/>
      </c>
      <c r="L144" s="48" t="str">
        <f>IFERROR(VLOOKUP(F144,Lists!B:C,2,FALSE),"")</f>
        <v/>
      </c>
      <c r="M144" s="56" t="str">
        <f>IFERROR(INDEX(Sheet1!$B$2:$B$4,MATCH('Claims Summary'!U144,Sheet1!$A$2:$A$4,0)),"")</f>
        <v/>
      </c>
      <c r="N144" s="48" t="str">
        <f t="shared" si="18"/>
        <v/>
      </c>
      <c r="O144" s="88">
        <f>IFERROR(INDEX('LTSS Rates'!$A$2:$E$5,MATCH(W144,'LTSS Rates'!$A$2:$A$5,0),MATCH(X144,'LTSS Rates'!$A$2:$E$2,0)),0)</f>
        <v>0</v>
      </c>
      <c r="P144" s="49" t="str">
        <f t="shared" si="19"/>
        <v/>
      </c>
      <c r="Q144" s="61"/>
      <c r="R144" s="64" t="str">
        <f t="shared" si="20"/>
        <v/>
      </c>
      <c r="T144" s="39" t="s">
        <v>206</v>
      </c>
      <c r="U144" s="41" t="str">
        <f t="shared" si="14"/>
        <v>Personal Supports</v>
      </c>
      <c r="W144" s="39" t="str">
        <f t="shared" si="15"/>
        <v>Personal Supports</v>
      </c>
      <c r="X144" s="84" t="str">
        <f t="shared" si="16"/>
        <v xml:space="preserve"> Rate</v>
      </c>
    </row>
    <row r="145" spans="2:24" ht="14.45" customHeight="1" x14ac:dyDescent="0.25">
      <c r="B145" s="50">
        <v>135</v>
      </c>
      <c r="C145" s="46"/>
      <c r="D145" s="46"/>
      <c r="E145" s="46"/>
      <c r="F145" s="47"/>
      <c r="G145" s="46"/>
      <c r="H145" s="46"/>
      <c r="I145" s="114"/>
      <c r="J145" s="114"/>
      <c r="K145" s="100" t="str">
        <f t="shared" si="17"/>
        <v/>
      </c>
      <c r="L145" s="48" t="str">
        <f>IFERROR(VLOOKUP(F145,Lists!B:C,2,FALSE),"")</f>
        <v/>
      </c>
      <c r="M145" s="56" t="str">
        <f>IFERROR(INDEX(Sheet1!$B$2:$B$4,MATCH('Claims Summary'!U145,Sheet1!$A$2:$A$4,0)),"")</f>
        <v/>
      </c>
      <c r="N145" s="48" t="str">
        <f t="shared" si="18"/>
        <v/>
      </c>
      <c r="O145" s="88">
        <f>IFERROR(INDEX('LTSS Rates'!$A$2:$E$5,MATCH(W145,'LTSS Rates'!$A$2:$A$5,0),MATCH(X145,'LTSS Rates'!$A$2:$E$2,0)),0)</f>
        <v>0</v>
      </c>
      <c r="P145" s="49" t="str">
        <f t="shared" si="19"/>
        <v/>
      </c>
      <c r="Q145" s="61"/>
      <c r="R145" s="64" t="str">
        <f t="shared" si="20"/>
        <v/>
      </c>
      <c r="T145" s="39" t="s">
        <v>206</v>
      </c>
      <c r="U145" s="41" t="str">
        <f t="shared" si="14"/>
        <v>Personal Supports</v>
      </c>
      <c r="W145" s="39" t="str">
        <f t="shared" si="15"/>
        <v>Personal Supports</v>
      </c>
      <c r="X145" s="84" t="str">
        <f t="shared" si="16"/>
        <v xml:space="preserve"> Rate</v>
      </c>
    </row>
    <row r="146" spans="2:24" ht="14.45" customHeight="1" x14ac:dyDescent="0.25">
      <c r="B146" s="45">
        <v>136</v>
      </c>
      <c r="C146" s="46"/>
      <c r="D146" s="46"/>
      <c r="E146" s="46"/>
      <c r="F146" s="47"/>
      <c r="G146" s="46"/>
      <c r="H146" s="46"/>
      <c r="I146" s="114"/>
      <c r="J146" s="114"/>
      <c r="K146" s="100" t="str">
        <f t="shared" si="17"/>
        <v/>
      </c>
      <c r="L146" s="48" t="str">
        <f>IFERROR(VLOOKUP(F146,Lists!B:C,2,FALSE),"")</f>
        <v/>
      </c>
      <c r="M146" s="56" t="str">
        <f>IFERROR(INDEX(Sheet1!$B$2:$B$4,MATCH('Claims Summary'!U146,Sheet1!$A$2:$A$4,0)),"")</f>
        <v/>
      </c>
      <c r="N146" s="48" t="str">
        <f t="shared" si="18"/>
        <v/>
      </c>
      <c r="O146" s="88">
        <f>IFERROR(INDEX('LTSS Rates'!$A$2:$E$5,MATCH(W146,'LTSS Rates'!$A$2:$A$5,0),MATCH(X146,'LTSS Rates'!$A$2:$E$2,0)),0)</f>
        <v>0</v>
      </c>
      <c r="P146" s="49" t="str">
        <f t="shared" si="19"/>
        <v/>
      </c>
      <c r="Q146" s="61"/>
      <c r="R146" s="64" t="str">
        <f t="shared" si="20"/>
        <v/>
      </c>
      <c r="T146" s="39" t="s">
        <v>206</v>
      </c>
      <c r="U146" s="41" t="str">
        <f t="shared" si="14"/>
        <v>Personal Supports</v>
      </c>
      <c r="W146" s="39" t="str">
        <f t="shared" si="15"/>
        <v>Personal Supports</v>
      </c>
      <c r="X146" s="84" t="str">
        <f t="shared" si="16"/>
        <v xml:space="preserve"> Rate</v>
      </c>
    </row>
    <row r="147" spans="2:24" ht="14.45" customHeight="1" x14ac:dyDescent="0.25">
      <c r="B147" s="50">
        <v>137</v>
      </c>
      <c r="C147" s="46"/>
      <c r="D147" s="46"/>
      <c r="E147" s="46"/>
      <c r="F147" s="47"/>
      <c r="G147" s="46"/>
      <c r="H147" s="46"/>
      <c r="I147" s="114"/>
      <c r="J147" s="114"/>
      <c r="K147" s="100" t="str">
        <f t="shared" si="17"/>
        <v/>
      </c>
      <c r="L147" s="48" t="str">
        <f>IFERROR(VLOOKUP(F147,Lists!B:C,2,FALSE),"")</f>
        <v/>
      </c>
      <c r="M147" s="56" t="str">
        <f>IFERROR(INDEX(Sheet1!$B$2:$B$4,MATCH('Claims Summary'!U147,Sheet1!$A$2:$A$4,0)),"")</f>
        <v/>
      </c>
      <c r="N147" s="48" t="str">
        <f t="shared" si="18"/>
        <v/>
      </c>
      <c r="O147" s="88">
        <f>IFERROR(INDEX('LTSS Rates'!$A$2:$E$5,MATCH(W147,'LTSS Rates'!$A$2:$A$5,0),MATCH(X147,'LTSS Rates'!$A$2:$E$2,0)),0)</f>
        <v>0</v>
      </c>
      <c r="P147" s="49" t="str">
        <f t="shared" si="19"/>
        <v/>
      </c>
      <c r="Q147" s="61"/>
      <c r="R147" s="64" t="str">
        <f t="shared" si="20"/>
        <v/>
      </c>
      <c r="T147" s="39" t="s">
        <v>206</v>
      </c>
      <c r="U147" s="41" t="str">
        <f t="shared" si="14"/>
        <v>Personal Supports</v>
      </c>
      <c r="W147" s="39" t="str">
        <f t="shared" si="15"/>
        <v>Personal Supports</v>
      </c>
      <c r="X147" s="84" t="str">
        <f t="shared" si="16"/>
        <v xml:space="preserve"> Rate</v>
      </c>
    </row>
    <row r="148" spans="2:24" ht="14.45" customHeight="1" x14ac:dyDescent="0.25">
      <c r="B148" s="50">
        <v>138</v>
      </c>
      <c r="C148" s="46"/>
      <c r="D148" s="46"/>
      <c r="E148" s="46"/>
      <c r="F148" s="47"/>
      <c r="G148" s="46"/>
      <c r="H148" s="46"/>
      <c r="I148" s="114"/>
      <c r="J148" s="114"/>
      <c r="K148" s="100" t="str">
        <f t="shared" si="17"/>
        <v/>
      </c>
      <c r="L148" s="48" t="str">
        <f>IFERROR(VLOOKUP(F148,Lists!B:C,2,FALSE),"")</f>
        <v/>
      </c>
      <c r="M148" s="56" t="str">
        <f>IFERROR(INDEX(Sheet1!$B$2:$B$4,MATCH('Claims Summary'!U148,Sheet1!$A$2:$A$4,0)),"")</f>
        <v/>
      </c>
      <c r="N148" s="48" t="str">
        <f t="shared" si="18"/>
        <v/>
      </c>
      <c r="O148" s="88">
        <f>IFERROR(INDEX('LTSS Rates'!$A$2:$E$5,MATCH(W148,'LTSS Rates'!$A$2:$A$5,0),MATCH(X148,'LTSS Rates'!$A$2:$E$2,0)),0)</f>
        <v>0</v>
      </c>
      <c r="P148" s="49" t="str">
        <f t="shared" si="19"/>
        <v/>
      </c>
      <c r="Q148" s="61"/>
      <c r="R148" s="64" t="str">
        <f t="shared" si="20"/>
        <v/>
      </c>
      <c r="T148" s="39" t="s">
        <v>206</v>
      </c>
      <c r="U148" s="41" t="str">
        <f t="shared" si="14"/>
        <v>Personal Supports</v>
      </c>
      <c r="W148" s="39" t="str">
        <f t="shared" si="15"/>
        <v>Personal Supports</v>
      </c>
      <c r="X148" s="84" t="str">
        <f t="shared" si="16"/>
        <v xml:space="preserve"> Rate</v>
      </c>
    </row>
    <row r="149" spans="2:24" ht="14.45" customHeight="1" x14ac:dyDescent="0.25">
      <c r="B149" s="50">
        <v>139</v>
      </c>
      <c r="C149" s="46"/>
      <c r="D149" s="46"/>
      <c r="E149" s="46"/>
      <c r="F149" s="47"/>
      <c r="G149" s="46"/>
      <c r="H149" s="46"/>
      <c r="I149" s="114"/>
      <c r="J149" s="114"/>
      <c r="K149" s="100" t="str">
        <f t="shared" si="17"/>
        <v/>
      </c>
      <c r="L149" s="48" t="str">
        <f>IFERROR(VLOOKUP(F149,Lists!B:C,2,FALSE),"")</f>
        <v/>
      </c>
      <c r="M149" s="56" t="str">
        <f>IFERROR(INDEX(Sheet1!$B$2:$B$4,MATCH('Claims Summary'!U149,Sheet1!$A$2:$A$4,0)),"")</f>
        <v/>
      </c>
      <c r="N149" s="48" t="str">
        <f t="shared" si="18"/>
        <v/>
      </c>
      <c r="O149" s="88">
        <f>IFERROR(INDEX('LTSS Rates'!$A$2:$E$5,MATCH(W149,'LTSS Rates'!$A$2:$A$5,0),MATCH(X149,'LTSS Rates'!$A$2:$E$2,0)),0)</f>
        <v>0</v>
      </c>
      <c r="P149" s="49" t="str">
        <f t="shared" si="19"/>
        <v/>
      </c>
      <c r="Q149" s="61"/>
      <c r="R149" s="64" t="str">
        <f t="shared" si="20"/>
        <v/>
      </c>
      <c r="T149" s="39" t="s">
        <v>206</v>
      </c>
      <c r="U149" s="41" t="str">
        <f t="shared" si="14"/>
        <v>Personal Supports</v>
      </c>
      <c r="W149" s="39" t="str">
        <f t="shared" si="15"/>
        <v>Personal Supports</v>
      </c>
      <c r="X149" s="84" t="str">
        <f t="shared" si="16"/>
        <v xml:space="preserve"> Rate</v>
      </c>
    </row>
    <row r="150" spans="2:24" ht="14.45" customHeight="1" x14ac:dyDescent="0.25">
      <c r="B150" s="45">
        <v>140</v>
      </c>
      <c r="C150" s="46"/>
      <c r="D150" s="46"/>
      <c r="E150" s="46"/>
      <c r="F150" s="47"/>
      <c r="G150" s="46"/>
      <c r="H150" s="46"/>
      <c r="I150" s="114"/>
      <c r="J150" s="114"/>
      <c r="K150" s="100" t="str">
        <f t="shared" si="17"/>
        <v/>
      </c>
      <c r="L150" s="48" t="str">
        <f>IFERROR(VLOOKUP(F150,Lists!B:C,2,FALSE),"")</f>
        <v/>
      </c>
      <c r="M150" s="56" t="str">
        <f>IFERROR(INDEX(Sheet1!$B$2:$B$4,MATCH('Claims Summary'!U150,Sheet1!$A$2:$A$4,0)),"")</f>
        <v/>
      </c>
      <c r="N150" s="48" t="str">
        <f t="shared" si="18"/>
        <v/>
      </c>
      <c r="O150" s="88">
        <f>IFERROR(INDEX('LTSS Rates'!$A$2:$E$5,MATCH(W150,'LTSS Rates'!$A$2:$A$5,0),MATCH(X150,'LTSS Rates'!$A$2:$E$2,0)),0)</f>
        <v>0</v>
      </c>
      <c r="P150" s="49" t="str">
        <f t="shared" si="19"/>
        <v/>
      </c>
      <c r="Q150" s="61"/>
      <c r="R150" s="64" t="str">
        <f t="shared" si="20"/>
        <v/>
      </c>
      <c r="T150" s="39" t="s">
        <v>206</v>
      </c>
      <c r="U150" s="41" t="str">
        <f t="shared" si="14"/>
        <v>Personal Supports</v>
      </c>
      <c r="W150" s="39" t="str">
        <f t="shared" si="15"/>
        <v>Personal Supports</v>
      </c>
      <c r="X150" s="84" t="str">
        <f t="shared" si="16"/>
        <v xml:space="preserve"> Rate</v>
      </c>
    </row>
    <row r="151" spans="2:24" ht="14.45" customHeight="1" x14ac:dyDescent="0.25">
      <c r="B151" s="50">
        <v>141</v>
      </c>
      <c r="C151" s="46"/>
      <c r="D151" s="46"/>
      <c r="E151" s="46"/>
      <c r="F151" s="47"/>
      <c r="G151" s="46"/>
      <c r="H151" s="46"/>
      <c r="I151" s="114"/>
      <c r="J151" s="114"/>
      <c r="K151" s="100" t="str">
        <f t="shared" si="17"/>
        <v/>
      </c>
      <c r="L151" s="48" t="str">
        <f>IFERROR(VLOOKUP(F151,Lists!B:C,2,FALSE),"")</f>
        <v/>
      </c>
      <c r="M151" s="56" t="str">
        <f>IFERROR(INDEX(Sheet1!$B$2:$B$4,MATCH('Claims Summary'!U151,Sheet1!$A$2:$A$4,0)),"")</f>
        <v/>
      </c>
      <c r="N151" s="48" t="str">
        <f t="shared" si="18"/>
        <v/>
      </c>
      <c r="O151" s="88">
        <f>IFERROR(INDEX('LTSS Rates'!$A$2:$E$5,MATCH(W151,'LTSS Rates'!$A$2:$A$5,0),MATCH(X151,'LTSS Rates'!$A$2:$E$2,0)),0)</f>
        <v>0</v>
      </c>
      <c r="P151" s="49" t="str">
        <f t="shared" si="19"/>
        <v/>
      </c>
      <c r="Q151" s="61"/>
      <c r="R151" s="64" t="str">
        <f t="shared" si="20"/>
        <v/>
      </c>
      <c r="T151" s="39" t="s">
        <v>206</v>
      </c>
      <c r="U151" s="41" t="str">
        <f t="shared" si="14"/>
        <v>Personal Supports</v>
      </c>
      <c r="W151" s="39" t="str">
        <f t="shared" si="15"/>
        <v>Personal Supports</v>
      </c>
      <c r="X151" s="84" t="str">
        <f t="shared" si="16"/>
        <v xml:space="preserve"> Rate</v>
      </c>
    </row>
    <row r="152" spans="2:24" ht="14.45" customHeight="1" x14ac:dyDescent="0.25">
      <c r="B152" s="50">
        <v>142</v>
      </c>
      <c r="C152" s="46"/>
      <c r="D152" s="46"/>
      <c r="E152" s="46"/>
      <c r="F152" s="47"/>
      <c r="G152" s="46"/>
      <c r="H152" s="46"/>
      <c r="I152" s="114"/>
      <c r="J152" s="114"/>
      <c r="K152" s="100" t="str">
        <f t="shared" si="17"/>
        <v/>
      </c>
      <c r="L152" s="48" t="str">
        <f>IFERROR(VLOOKUP(F152,Lists!B:C,2,FALSE),"")</f>
        <v/>
      </c>
      <c r="M152" s="56" t="str">
        <f>IFERROR(INDEX(Sheet1!$B$2:$B$4,MATCH('Claims Summary'!U152,Sheet1!$A$2:$A$4,0)),"")</f>
        <v/>
      </c>
      <c r="N152" s="48" t="str">
        <f t="shared" si="18"/>
        <v/>
      </c>
      <c r="O152" s="88">
        <f>IFERROR(INDEX('LTSS Rates'!$A$2:$E$5,MATCH(W152,'LTSS Rates'!$A$2:$A$5,0),MATCH(X152,'LTSS Rates'!$A$2:$E$2,0)),0)</f>
        <v>0</v>
      </c>
      <c r="P152" s="49" t="str">
        <f t="shared" si="19"/>
        <v/>
      </c>
      <c r="Q152" s="61"/>
      <c r="R152" s="64" t="str">
        <f t="shared" si="20"/>
        <v/>
      </c>
      <c r="T152" s="39" t="s">
        <v>206</v>
      </c>
      <c r="U152" s="41" t="str">
        <f t="shared" si="14"/>
        <v>Personal Supports</v>
      </c>
      <c r="W152" s="39" t="str">
        <f t="shared" si="15"/>
        <v>Personal Supports</v>
      </c>
      <c r="X152" s="84" t="str">
        <f t="shared" si="16"/>
        <v xml:space="preserve"> Rate</v>
      </c>
    </row>
    <row r="153" spans="2:24" ht="14.45" customHeight="1" x14ac:dyDescent="0.25">
      <c r="B153" s="50">
        <v>143</v>
      </c>
      <c r="C153" s="46"/>
      <c r="D153" s="46"/>
      <c r="E153" s="46"/>
      <c r="F153" s="47"/>
      <c r="G153" s="46"/>
      <c r="H153" s="46"/>
      <c r="I153" s="114"/>
      <c r="J153" s="114"/>
      <c r="K153" s="100" t="str">
        <f t="shared" si="17"/>
        <v/>
      </c>
      <c r="L153" s="48" t="str">
        <f>IFERROR(VLOOKUP(F153,Lists!B:C,2,FALSE),"")</f>
        <v/>
      </c>
      <c r="M153" s="56" t="str">
        <f>IFERROR(INDEX(Sheet1!$B$2:$B$4,MATCH('Claims Summary'!U153,Sheet1!$A$2:$A$4,0)),"")</f>
        <v/>
      </c>
      <c r="N153" s="48" t="str">
        <f t="shared" si="18"/>
        <v/>
      </c>
      <c r="O153" s="88">
        <f>IFERROR(INDEX('LTSS Rates'!$A$2:$E$5,MATCH(W153,'LTSS Rates'!$A$2:$A$5,0),MATCH(X153,'LTSS Rates'!$A$2:$E$2,0)),0)</f>
        <v>0</v>
      </c>
      <c r="P153" s="49" t="str">
        <f t="shared" si="19"/>
        <v/>
      </c>
      <c r="Q153" s="61"/>
      <c r="R153" s="64" t="str">
        <f t="shared" si="20"/>
        <v/>
      </c>
      <c r="T153" s="39" t="s">
        <v>206</v>
      </c>
      <c r="U153" s="41" t="str">
        <f t="shared" si="14"/>
        <v>Personal Supports</v>
      </c>
      <c r="W153" s="39" t="str">
        <f t="shared" si="15"/>
        <v>Personal Supports</v>
      </c>
      <c r="X153" s="84" t="str">
        <f t="shared" si="16"/>
        <v xml:space="preserve"> Rate</v>
      </c>
    </row>
    <row r="154" spans="2:24" ht="14.45" customHeight="1" x14ac:dyDescent="0.25">
      <c r="B154" s="45">
        <v>144</v>
      </c>
      <c r="C154" s="46"/>
      <c r="D154" s="46"/>
      <c r="E154" s="46"/>
      <c r="F154" s="47"/>
      <c r="G154" s="46"/>
      <c r="H154" s="46"/>
      <c r="I154" s="114"/>
      <c r="J154" s="114"/>
      <c r="K154" s="100" t="str">
        <f t="shared" si="17"/>
        <v/>
      </c>
      <c r="L154" s="48" t="str">
        <f>IFERROR(VLOOKUP(F154,Lists!B:C,2,FALSE),"")</f>
        <v/>
      </c>
      <c r="M154" s="56" t="str">
        <f>IFERROR(INDEX(Sheet1!$B$2:$B$4,MATCH('Claims Summary'!U154,Sheet1!$A$2:$A$4,0)),"")</f>
        <v/>
      </c>
      <c r="N154" s="48" t="str">
        <f t="shared" si="18"/>
        <v/>
      </c>
      <c r="O154" s="88">
        <f>IFERROR(INDEX('LTSS Rates'!$A$2:$E$5,MATCH(W154,'LTSS Rates'!$A$2:$A$5,0),MATCH(X154,'LTSS Rates'!$A$2:$E$2,0)),0)</f>
        <v>0</v>
      </c>
      <c r="P154" s="49" t="str">
        <f t="shared" si="19"/>
        <v/>
      </c>
      <c r="Q154" s="61"/>
      <c r="R154" s="64" t="str">
        <f t="shared" si="20"/>
        <v/>
      </c>
      <c r="T154" s="39" t="s">
        <v>206</v>
      </c>
      <c r="U154" s="41" t="str">
        <f t="shared" si="14"/>
        <v>Personal Supports</v>
      </c>
      <c r="W154" s="39" t="str">
        <f t="shared" si="15"/>
        <v>Personal Supports</v>
      </c>
      <c r="X154" s="84" t="str">
        <f t="shared" si="16"/>
        <v xml:space="preserve"> Rate</v>
      </c>
    </row>
    <row r="155" spans="2:24" ht="14.45" customHeight="1" x14ac:dyDescent="0.25">
      <c r="B155" s="50">
        <v>145</v>
      </c>
      <c r="C155" s="46"/>
      <c r="D155" s="46"/>
      <c r="E155" s="46"/>
      <c r="F155" s="47"/>
      <c r="G155" s="46"/>
      <c r="H155" s="46"/>
      <c r="I155" s="114"/>
      <c r="J155" s="114"/>
      <c r="K155" s="100" t="str">
        <f t="shared" si="17"/>
        <v/>
      </c>
      <c r="L155" s="48" t="str">
        <f>IFERROR(VLOOKUP(F155,Lists!B:C,2,FALSE),"")</f>
        <v/>
      </c>
      <c r="M155" s="56" t="str">
        <f>IFERROR(INDEX(Sheet1!$B$2:$B$4,MATCH('Claims Summary'!U155,Sheet1!$A$2:$A$4,0)),"")</f>
        <v/>
      </c>
      <c r="N155" s="48" t="str">
        <f t="shared" si="18"/>
        <v/>
      </c>
      <c r="O155" s="88">
        <f>IFERROR(INDEX('LTSS Rates'!$A$2:$E$5,MATCH(W155,'LTSS Rates'!$A$2:$A$5,0),MATCH(X155,'LTSS Rates'!$A$2:$E$2,0)),0)</f>
        <v>0</v>
      </c>
      <c r="P155" s="49" t="str">
        <f t="shared" si="19"/>
        <v/>
      </c>
      <c r="Q155" s="61"/>
      <c r="R155" s="64" t="str">
        <f t="shared" si="20"/>
        <v/>
      </c>
      <c r="T155" s="39" t="s">
        <v>206</v>
      </c>
      <c r="U155" s="41" t="str">
        <f t="shared" si="14"/>
        <v>Personal Supports</v>
      </c>
      <c r="W155" s="39" t="str">
        <f t="shared" si="15"/>
        <v>Personal Supports</v>
      </c>
      <c r="X155" s="84" t="str">
        <f t="shared" si="16"/>
        <v xml:space="preserve"> Rate</v>
      </c>
    </row>
    <row r="156" spans="2:24" ht="14.45" customHeight="1" x14ac:dyDescent="0.25">
      <c r="B156" s="50">
        <v>146</v>
      </c>
      <c r="C156" s="46"/>
      <c r="D156" s="46"/>
      <c r="E156" s="46"/>
      <c r="F156" s="47"/>
      <c r="G156" s="46"/>
      <c r="H156" s="46"/>
      <c r="I156" s="114"/>
      <c r="J156" s="114"/>
      <c r="K156" s="100" t="str">
        <f t="shared" si="17"/>
        <v/>
      </c>
      <c r="L156" s="48" t="str">
        <f>IFERROR(VLOOKUP(F156,Lists!B:C,2,FALSE),"")</f>
        <v/>
      </c>
      <c r="M156" s="56" t="str">
        <f>IFERROR(INDEX(Sheet1!$B$2:$B$4,MATCH('Claims Summary'!U156,Sheet1!$A$2:$A$4,0)),"")</f>
        <v/>
      </c>
      <c r="N156" s="48" t="str">
        <f t="shared" si="18"/>
        <v/>
      </c>
      <c r="O156" s="88">
        <f>IFERROR(INDEX('LTSS Rates'!$A$2:$E$5,MATCH(W156,'LTSS Rates'!$A$2:$A$5,0),MATCH(X156,'LTSS Rates'!$A$2:$E$2,0)),0)</f>
        <v>0</v>
      </c>
      <c r="P156" s="49" t="str">
        <f t="shared" si="19"/>
        <v/>
      </c>
      <c r="Q156" s="61"/>
      <c r="R156" s="64" t="str">
        <f t="shared" si="20"/>
        <v/>
      </c>
      <c r="T156" s="39" t="s">
        <v>206</v>
      </c>
      <c r="U156" s="41" t="str">
        <f t="shared" si="14"/>
        <v>Personal Supports</v>
      </c>
      <c r="W156" s="39" t="str">
        <f t="shared" si="15"/>
        <v>Personal Supports</v>
      </c>
      <c r="X156" s="84" t="str">
        <f t="shared" si="16"/>
        <v xml:space="preserve"> Rate</v>
      </c>
    </row>
    <row r="157" spans="2:24" ht="14.45" customHeight="1" x14ac:dyDescent="0.25">
      <c r="B157" s="50">
        <v>147</v>
      </c>
      <c r="C157" s="46"/>
      <c r="D157" s="46"/>
      <c r="E157" s="46"/>
      <c r="F157" s="47"/>
      <c r="G157" s="46"/>
      <c r="H157" s="46"/>
      <c r="I157" s="114"/>
      <c r="J157" s="114"/>
      <c r="K157" s="100" t="str">
        <f t="shared" si="17"/>
        <v/>
      </c>
      <c r="L157" s="48" t="str">
        <f>IFERROR(VLOOKUP(F157,Lists!B:C,2,FALSE),"")</f>
        <v/>
      </c>
      <c r="M157" s="56" t="str">
        <f>IFERROR(INDEX(Sheet1!$B$2:$B$4,MATCH('Claims Summary'!U157,Sheet1!$A$2:$A$4,0)),"")</f>
        <v/>
      </c>
      <c r="N157" s="48" t="str">
        <f t="shared" si="18"/>
        <v/>
      </c>
      <c r="O157" s="88">
        <f>IFERROR(INDEX('LTSS Rates'!$A$2:$E$5,MATCH(W157,'LTSS Rates'!$A$2:$A$5,0),MATCH(X157,'LTSS Rates'!$A$2:$E$2,0)),0)</f>
        <v>0</v>
      </c>
      <c r="P157" s="49" t="str">
        <f t="shared" si="19"/>
        <v/>
      </c>
      <c r="Q157" s="61"/>
      <c r="R157" s="64" t="str">
        <f t="shared" si="20"/>
        <v/>
      </c>
      <c r="T157" s="39" t="s">
        <v>206</v>
      </c>
      <c r="U157" s="41" t="str">
        <f t="shared" si="14"/>
        <v>Personal Supports</v>
      </c>
      <c r="W157" s="39" t="str">
        <f t="shared" si="15"/>
        <v>Personal Supports</v>
      </c>
      <c r="X157" s="84" t="str">
        <f t="shared" si="16"/>
        <v xml:space="preserve"> Rate</v>
      </c>
    </row>
    <row r="158" spans="2:24" ht="14.45" customHeight="1" x14ac:dyDescent="0.25">
      <c r="B158" s="45">
        <v>148</v>
      </c>
      <c r="C158" s="46"/>
      <c r="D158" s="46"/>
      <c r="E158" s="46"/>
      <c r="F158" s="47"/>
      <c r="G158" s="46"/>
      <c r="H158" s="46"/>
      <c r="I158" s="114"/>
      <c r="J158" s="114"/>
      <c r="K158" s="100" t="str">
        <f t="shared" si="17"/>
        <v/>
      </c>
      <c r="L158" s="48" t="str">
        <f>IFERROR(VLOOKUP(F158,Lists!B:C,2,FALSE),"")</f>
        <v/>
      </c>
      <c r="M158" s="56" t="str">
        <f>IFERROR(INDEX(Sheet1!$B$2:$B$4,MATCH('Claims Summary'!U158,Sheet1!$A$2:$A$4,0)),"")</f>
        <v/>
      </c>
      <c r="N158" s="48" t="str">
        <f t="shared" si="18"/>
        <v/>
      </c>
      <c r="O158" s="88">
        <f>IFERROR(INDEX('LTSS Rates'!$A$2:$E$5,MATCH(W158,'LTSS Rates'!$A$2:$A$5,0),MATCH(X158,'LTSS Rates'!$A$2:$E$2,0)),0)</f>
        <v>0</v>
      </c>
      <c r="P158" s="49" t="str">
        <f t="shared" si="19"/>
        <v/>
      </c>
      <c r="Q158" s="61"/>
      <c r="R158" s="64" t="str">
        <f t="shared" si="20"/>
        <v/>
      </c>
      <c r="T158" s="39" t="s">
        <v>206</v>
      </c>
      <c r="U158" s="41" t="str">
        <f t="shared" si="14"/>
        <v>Personal Supports</v>
      </c>
      <c r="W158" s="39" t="str">
        <f t="shared" si="15"/>
        <v>Personal Supports</v>
      </c>
      <c r="X158" s="84" t="str">
        <f t="shared" si="16"/>
        <v xml:space="preserve"> Rate</v>
      </c>
    </row>
    <row r="159" spans="2:24" ht="14.45" customHeight="1" x14ac:dyDescent="0.25">
      <c r="B159" s="50">
        <v>149</v>
      </c>
      <c r="C159" s="46"/>
      <c r="D159" s="46"/>
      <c r="E159" s="46"/>
      <c r="F159" s="47"/>
      <c r="G159" s="46"/>
      <c r="H159" s="46"/>
      <c r="I159" s="114"/>
      <c r="J159" s="114"/>
      <c r="K159" s="100" t="str">
        <f t="shared" si="17"/>
        <v/>
      </c>
      <c r="L159" s="48" t="str">
        <f>IFERROR(VLOOKUP(F159,Lists!B:C,2,FALSE),"")</f>
        <v/>
      </c>
      <c r="M159" s="56" t="str">
        <f>IFERROR(INDEX(Sheet1!$B$2:$B$4,MATCH('Claims Summary'!U159,Sheet1!$A$2:$A$4,0)),"")</f>
        <v/>
      </c>
      <c r="N159" s="48" t="str">
        <f t="shared" si="18"/>
        <v/>
      </c>
      <c r="O159" s="88">
        <f>IFERROR(INDEX('LTSS Rates'!$A$2:$E$5,MATCH(W159,'LTSS Rates'!$A$2:$A$5,0),MATCH(X159,'LTSS Rates'!$A$2:$E$2,0)),0)</f>
        <v>0</v>
      </c>
      <c r="P159" s="49" t="str">
        <f t="shared" si="19"/>
        <v/>
      </c>
      <c r="Q159" s="61"/>
      <c r="R159" s="64" t="str">
        <f t="shared" si="20"/>
        <v/>
      </c>
      <c r="T159" s="39" t="s">
        <v>206</v>
      </c>
      <c r="U159" s="41" t="str">
        <f t="shared" si="14"/>
        <v>Personal Supports</v>
      </c>
      <c r="W159" s="39" t="str">
        <f t="shared" si="15"/>
        <v>Personal Supports</v>
      </c>
      <c r="X159" s="84" t="str">
        <f t="shared" si="16"/>
        <v xml:space="preserve"> Rate</v>
      </c>
    </row>
    <row r="160" spans="2:24" ht="14.45" customHeight="1" x14ac:dyDescent="0.25">
      <c r="B160" s="50">
        <v>150</v>
      </c>
      <c r="C160" s="46"/>
      <c r="D160" s="46"/>
      <c r="E160" s="46"/>
      <c r="F160" s="47"/>
      <c r="G160" s="46"/>
      <c r="H160" s="46"/>
      <c r="I160" s="114"/>
      <c r="J160" s="114"/>
      <c r="K160" s="100" t="str">
        <f t="shared" si="17"/>
        <v/>
      </c>
      <c r="L160" s="48" t="str">
        <f>IFERROR(VLOOKUP(F160,Lists!B:C,2,FALSE),"")</f>
        <v/>
      </c>
      <c r="M160" s="56" t="str">
        <f>IFERROR(INDEX(Sheet1!$B$2:$B$4,MATCH('Claims Summary'!U160,Sheet1!$A$2:$A$4,0)),"")</f>
        <v/>
      </c>
      <c r="N160" s="48" t="str">
        <f t="shared" si="18"/>
        <v/>
      </c>
      <c r="O160" s="88">
        <f>IFERROR(INDEX('LTSS Rates'!$A$2:$E$5,MATCH(W160,'LTSS Rates'!$A$2:$A$5,0),MATCH(X160,'LTSS Rates'!$A$2:$E$2,0)),0)</f>
        <v>0</v>
      </c>
      <c r="P160" s="49" t="str">
        <f t="shared" si="19"/>
        <v/>
      </c>
      <c r="Q160" s="61"/>
      <c r="R160" s="64" t="str">
        <f t="shared" si="20"/>
        <v/>
      </c>
      <c r="T160" s="39" t="s">
        <v>206</v>
      </c>
      <c r="U160" s="41" t="str">
        <f t="shared" si="14"/>
        <v>Personal Supports</v>
      </c>
      <c r="W160" s="39" t="str">
        <f t="shared" si="15"/>
        <v>Personal Supports</v>
      </c>
      <c r="X160" s="84" t="str">
        <f t="shared" si="16"/>
        <v xml:space="preserve"> Rate</v>
      </c>
    </row>
    <row r="161" spans="2:24" ht="14.45" customHeight="1" x14ac:dyDescent="0.25">
      <c r="B161" s="50">
        <v>151</v>
      </c>
      <c r="C161" s="46"/>
      <c r="D161" s="46"/>
      <c r="E161" s="46"/>
      <c r="F161" s="47"/>
      <c r="G161" s="46"/>
      <c r="H161" s="46"/>
      <c r="I161" s="114"/>
      <c r="J161" s="114"/>
      <c r="K161" s="100" t="str">
        <f t="shared" si="17"/>
        <v/>
      </c>
      <c r="L161" s="48" t="str">
        <f>IFERROR(VLOOKUP(F161,Lists!B:C,2,FALSE),"")</f>
        <v/>
      </c>
      <c r="M161" s="56" t="str">
        <f>IFERROR(INDEX(Sheet1!$B$2:$B$4,MATCH('Claims Summary'!U161,Sheet1!$A$2:$A$4,0)),"")</f>
        <v/>
      </c>
      <c r="N161" s="48" t="str">
        <f t="shared" si="18"/>
        <v/>
      </c>
      <c r="O161" s="88">
        <f>IFERROR(INDEX('LTSS Rates'!$A$2:$E$5,MATCH(W161,'LTSS Rates'!$A$2:$A$5,0),MATCH(X161,'LTSS Rates'!$A$2:$E$2,0)),0)</f>
        <v>0</v>
      </c>
      <c r="P161" s="49" t="str">
        <f t="shared" si="19"/>
        <v/>
      </c>
      <c r="Q161" s="61"/>
      <c r="R161" s="64" t="str">
        <f t="shared" si="20"/>
        <v/>
      </c>
      <c r="T161" s="39" t="s">
        <v>206</v>
      </c>
      <c r="U161" s="41" t="str">
        <f t="shared" si="14"/>
        <v>Personal Supports</v>
      </c>
      <c r="W161" s="39" t="str">
        <f t="shared" si="15"/>
        <v>Personal Supports</v>
      </c>
      <c r="X161" s="84" t="str">
        <f t="shared" si="16"/>
        <v xml:space="preserve"> Rate</v>
      </c>
    </row>
    <row r="162" spans="2:24" ht="14.45" customHeight="1" x14ac:dyDescent="0.25">
      <c r="B162" s="45">
        <v>152</v>
      </c>
      <c r="C162" s="46"/>
      <c r="D162" s="46"/>
      <c r="E162" s="46"/>
      <c r="F162" s="47"/>
      <c r="G162" s="46"/>
      <c r="H162" s="46"/>
      <c r="I162" s="114"/>
      <c r="J162" s="114"/>
      <c r="K162" s="100" t="str">
        <f t="shared" si="17"/>
        <v/>
      </c>
      <c r="L162" s="48" t="str">
        <f>IFERROR(VLOOKUP(F162,Lists!B:C,2,FALSE),"")</f>
        <v/>
      </c>
      <c r="M162" s="56" t="str">
        <f>IFERROR(INDEX(Sheet1!$B$2:$B$4,MATCH('Claims Summary'!U162,Sheet1!$A$2:$A$4,0)),"")</f>
        <v/>
      </c>
      <c r="N162" s="48" t="str">
        <f t="shared" si="18"/>
        <v/>
      </c>
      <c r="O162" s="88">
        <f>IFERROR(INDEX('LTSS Rates'!$A$2:$E$5,MATCH(W162,'LTSS Rates'!$A$2:$A$5,0),MATCH(X162,'LTSS Rates'!$A$2:$E$2,0)),0)</f>
        <v>0</v>
      </c>
      <c r="P162" s="49" t="str">
        <f t="shared" si="19"/>
        <v/>
      </c>
      <c r="Q162" s="61"/>
      <c r="R162" s="64" t="str">
        <f t="shared" si="20"/>
        <v/>
      </c>
      <c r="T162" s="39" t="s">
        <v>206</v>
      </c>
      <c r="U162" s="41" t="str">
        <f t="shared" si="14"/>
        <v>Personal Supports</v>
      </c>
      <c r="W162" s="39" t="str">
        <f t="shared" si="15"/>
        <v>Personal Supports</v>
      </c>
      <c r="X162" s="84" t="str">
        <f t="shared" si="16"/>
        <v xml:space="preserve"> Rate</v>
      </c>
    </row>
    <row r="163" spans="2:24" ht="14.45" customHeight="1" x14ac:dyDescent="0.25">
      <c r="B163" s="50">
        <v>153</v>
      </c>
      <c r="C163" s="46"/>
      <c r="D163" s="46"/>
      <c r="E163" s="46"/>
      <c r="F163" s="47"/>
      <c r="G163" s="46"/>
      <c r="H163" s="46"/>
      <c r="I163" s="114"/>
      <c r="J163" s="114"/>
      <c r="K163" s="100" t="str">
        <f t="shared" si="17"/>
        <v/>
      </c>
      <c r="L163" s="48" t="str">
        <f>IFERROR(VLOOKUP(F163,Lists!B:C,2,FALSE),"")</f>
        <v/>
      </c>
      <c r="M163" s="56" t="str">
        <f>IFERROR(INDEX(Sheet1!$B$2:$B$4,MATCH('Claims Summary'!U163,Sheet1!$A$2:$A$4,0)),"")</f>
        <v/>
      </c>
      <c r="N163" s="48" t="str">
        <f t="shared" si="18"/>
        <v/>
      </c>
      <c r="O163" s="88">
        <f>IFERROR(INDEX('LTSS Rates'!$A$2:$E$5,MATCH(W163,'LTSS Rates'!$A$2:$A$5,0),MATCH(X163,'LTSS Rates'!$A$2:$E$2,0)),0)</f>
        <v>0</v>
      </c>
      <c r="P163" s="49" t="str">
        <f t="shared" si="19"/>
        <v/>
      </c>
      <c r="Q163" s="61"/>
      <c r="R163" s="64" t="str">
        <f t="shared" si="20"/>
        <v/>
      </c>
      <c r="T163" s="39" t="s">
        <v>206</v>
      </c>
      <c r="U163" s="41" t="str">
        <f t="shared" si="14"/>
        <v>Personal Supports</v>
      </c>
      <c r="W163" s="39" t="str">
        <f t="shared" si="15"/>
        <v>Personal Supports</v>
      </c>
      <c r="X163" s="84" t="str">
        <f t="shared" si="16"/>
        <v xml:space="preserve"> Rate</v>
      </c>
    </row>
    <row r="164" spans="2:24" ht="14.45" customHeight="1" x14ac:dyDescent="0.25">
      <c r="B164" s="50">
        <v>154</v>
      </c>
      <c r="C164" s="46"/>
      <c r="D164" s="46"/>
      <c r="E164" s="46"/>
      <c r="F164" s="47"/>
      <c r="G164" s="46"/>
      <c r="H164" s="46"/>
      <c r="I164" s="114"/>
      <c r="J164" s="114"/>
      <c r="K164" s="100" t="str">
        <f t="shared" si="17"/>
        <v/>
      </c>
      <c r="L164" s="48" t="str">
        <f>IFERROR(VLOOKUP(F164,Lists!B:C,2,FALSE),"")</f>
        <v/>
      </c>
      <c r="M164" s="56" t="str">
        <f>IFERROR(INDEX(Sheet1!$B$2:$B$4,MATCH('Claims Summary'!U164,Sheet1!$A$2:$A$4,0)),"")</f>
        <v/>
      </c>
      <c r="N164" s="48" t="str">
        <f t="shared" si="18"/>
        <v/>
      </c>
      <c r="O164" s="88">
        <f>IFERROR(INDEX('LTSS Rates'!$A$2:$E$5,MATCH(W164,'LTSS Rates'!$A$2:$A$5,0),MATCH(X164,'LTSS Rates'!$A$2:$E$2,0)),0)</f>
        <v>0</v>
      </c>
      <c r="P164" s="49" t="str">
        <f t="shared" si="19"/>
        <v/>
      </c>
      <c r="Q164" s="61"/>
      <c r="R164" s="64" t="str">
        <f t="shared" si="20"/>
        <v/>
      </c>
      <c r="T164" s="39" t="s">
        <v>206</v>
      </c>
      <c r="U164" s="41" t="str">
        <f t="shared" si="14"/>
        <v>Personal Supports</v>
      </c>
      <c r="W164" s="39" t="str">
        <f t="shared" si="15"/>
        <v>Personal Supports</v>
      </c>
      <c r="X164" s="84" t="str">
        <f t="shared" si="16"/>
        <v xml:space="preserve"> Rate</v>
      </c>
    </row>
    <row r="165" spans="2:24" ht="14.45" customHeight="1" x14ac:dyDescent="0.25">
      <c r="B165" s="50">
        <v>155</v>
      </c>
      <c r="C165" s="46"/>
      <c r="D165" s="46"/>
      <c r="E165" s="46"/>
      <c r="F165" s="47"/>
      <c r="G165" s="46"/>
      <c r="H165" s="46"/>
      <c r="I165" s="114"/>
      <c r="J165" s="114"/>
      <c r="K165" s="100" t="str">
        <f t="shared" si="17"/>
        <v/>
      </c>
      <c r="L165" s="48" t="str">
        <f>IFERROR(VLOOKUP(F165,Lists!B:C,2,FALSE),"")</f>
        <v/>
      </c>
      <c r="M165" s="56" t="str">
        <f>IFERROR(INDEX(Sheet1!$B$2:$B$4,MATCH('Claims Summary'!U165,Sheet1!$A$2:$A$4,0)),"")</f>
        <v/>
      </c>
      <c r="N165" s="48" t="str">
        <f t="shared" si="18"/>
        <v/>
      </c>
      <c r="O165" s="88">
        <f>IFERROR(INDEX('LTSS Rates'!$A$2:$E$5,MATCH(W165,'LTSS Rates'!$A$2:$A$5,0),MATCH(X165,'LTSS Rates'!$A$2:$E$2,0)),0)</f>
        <v>0</v>
      </c>
      <c r="P165" s="49" t="str">
        <f t="shared" si="19"/>
        <v/>
      </c>
      <c r="Q165" s="61"/>
      <c r="R165" s="64" t="str">
        <f t="shared" si="20"/>
        <v/>
      </c>
      <c r="T165" s="39" t="s">
        <v>206</v>
      </c>
      <c r="U165" s="41" t="str">
        <f t="shared" si="14"/>
        <v>Personal Supports</v>
      </c>
      <c r="W165" s="39" t="str">
        <f t="shared" si="15"/>
        <v>Personal Supports</v>
      </c>
      <c r="X165" s="84" t="str">
        <f t="shared" si="16"/>
        <v xml:space="preserve"> Rate</v>
      </c>
    </row>
    <row r="166" spans="2:24" ht="14.45" customHeight="1" x14ac:dyDescent="0.25">
      <c r="B166" s="45">
        <v>156</v>
      </c>
      <c r="C166" s="46"/>
      <c r="D166" s="46"/>
      <c r="E166" s="46"/>
      <c r="F166" s="47"/>
      <c r="G166" s="46"/>
      <c r="H166" s="46"/>
      <c r="I166" s="114"/>
      <c r="J166" s="114"/>
      <c r="K166" s="100" t="str">
        <f t="shared" si="17"/>
        <v/>
      </c>
      <c r="L166" s="48" t="str">
        <f>IFERROR(VLOOKUP(F166,Lists!B:C,2,FALSE),"")</f>
        <v/>
      </c>
      <c r="M166" s="56" t="str">
        <f>IFERROR(INDEX(Sheet1!$B$2:$B$4,MATCH('Claims Summary'!U166,Sheet1!$A$2:$A$4,0)),"")</f>
        <v/>
      </c>
      <c r="N166" s="48" t="str">
        <f t="shared" si="18"/>
        <v/>
      </c>
      <c r="O166" s="88">
        <f>IFERROR(INDEX('LTSS Rates'!$A$2:$E$5,MATCH(W166,'LTSS Rates'!$A$2:$A$5,0),MATCH(X166,'LTSS Rates'!$A$2:$E$2,0)),0)</f>
        <v>0</v>
      </c>
      <c r="P166" s="49" t="str">
        <f t="shared" si="19"/>
        <v/>
      </c>
      <c r="Q166" s="61"/>
      <c r="R166" s="64" t="str">
        <f t="shared" si="20"/>
        <v/>
      </c>
      <c r="T166" s="39" t="s">
        <v>206</v>
      </c>
      <c r="U166" s="41" t="str">
        <f t="shared" si="14"/>
        <v>Personal Supports</v>
      </c>
      <c r="W166" s="39" t="str">
        <f t="shared" si="15"/>
        <v>Personal Supports</v>
      </c>
      <c r="X166" s="84" t="str">
        <f t="shared" si="16"/>
        <v xml:space="preserve"> Rate</v>
      </c>
    </row>
    <row r="167" spans="2:24" ht="14.45" customHeight="1" x14ac:dyDescent="0.25">
      <c r="B167" s="50">
        <v>157</v>
      </c>
      <c r="C167" s="46"/>
      <c r="D167" s="46"/>
      <c r="E167" s="46"/>
      <c r="F167" s="47"/>
      <c r="G167" s="46"/>
      <c r="H167" s="46"/>
      <c r="I167" s="114"/>
      <c r="J167" s="114"/>
      <c r="K167" s="100" t="str">
        <f t="shared" si="17"/>
        <v/>
      </c>
      <c r="L167" s="48" t="str">
        <f>IFERROR(VLOOKUP(F167,Lists!B:C,2,FALSE),"")</f>
        <v/>
      </c>
      <c r="M167" s="56" t="str">
        <f>IFERROR(INDEX(Sheet1!$B$2:$B$4,MATCH('Claims Summary'!U167,Sheet1!$A$2:$A$4,0)),"")</f>
        <v/>
      </c>
      <c r="N167" s="48" t="str">
        <f t="shared" si="18"/>
        <v/>
      </c>
      <c r="O167" s="88">
        <f>IFERROR(INDEX('LTSS Rates'!$A$2:$E$5,MATCH(W167,'LTSS Rates'!$A$2:$A$5,0),MATCH(X167,'LTSS Rates'!$A$2:$E$2,0)),0)</f>
        <v>0</v>
      </c>
      <c r="P167" s="49" t="str">
        <f t="shared" si="19"/>
        <v/>
      </c>
      <c r="Q167" s="61"/>
      <c r="R167" s="64" t="str">
        <f t="shared" si="20"/>
        <v/>
      </c>
      <c r="T167" s="39" t="s">
        <v>206</v>
      </c>
      <c r="U167" s="41" t="str">
        <f t="shared" si="14"/>
        <v>Personal Supports</v>
      </c>
      <c r="W167" s="39" t="str">
        <f t="shared" si="15"/>
        <v>Personal Supports</v>
      </c>
      <c r="X167" s="84" t="str">
        <f t="shared" si="16"/>
        <v xml:space="preserve"> Rate</v>
      </c>
    </row>
    <row r="168" spans="2:24" ht="14.45" customHeight="1" x14ac:dyDescent="0.25">
      <c r="B168" s="50">
        <v>158</v>
      </c>
      <c r="C168" s="46"/>
      <c r="D168" s="46"/>
      <c r="E168" s="46"/>
      <c r="F168" s="47"/>
      <c r="G168" s="46"/>
      <c r="H168" s="46"/>
      <c r="I168" s="114"/>
      <c r="J168" s="114"/>
      <c r="K168" s="100" t="str">
        <f t="shared" si="17"/>
        <v/>
      </c>
      <c r="L168" s="48" t="str">
        <f>IFERROR(VLOOKUP(F168,Lists!B:C,2,FALSE),"")</f>
        <v/>
      </c>
      <c r="M168" s="56" t="str">
        <f>IFERROR(INDEX(Sheet1!$B$2:$B$4,MATCH('Claims Summary'!U168,Sheet1!$A$2:$A$4,0)),"")</f>
        <v/>
      </c>
      <c r="N168" s="48" t="str">
        <f t="shared" si="18"/>
        <v/>
      </c>
      <c r="O168" s="88">
        <f>IFERROR(INDEX('LTSS Rates'!$A$2:$E$5,MATCH(W168,'LTSS Rates'!$A$2:$A$5,0),MATCH(X168,'LTSS Rates'!$A$2:$E$2,0)),0)</f>
        <v>0</v>
      </c>
      <c r="P168" s="49" t="str">
        <f t="shared" si="19"/>
        <v/>
      </c>
      <c r="Q168" s="61"/>
      <c r="R168" s="64" t="str">
        <f t="shared" si="20"/>
        <v/>
      </c>
      <c r="T168" s="39" t="s">
        <v>206</v>
      </c>
      <c r="U168" s="41" t="str">
        <f t="shared" si="14"/>
        <v>Personal Supports</v>
      </c>
      <c r="W168" s="39" t="str">
        <f t="shared" si="15"/>
        <v>Personal Supports</v>
      </c>
      <c r="X168" s="84" t="str">
        <f t="shared" si="16"/>
        <v xml:space="preserve"> Rate</v>
      </c>
    </row>
    <row r="169" spans="2:24" ht="14.45" customHeight="1" x14ac:dyDescent="0.25">
      <c r="B169" s="50">
        <v>159</v>
      </c>
      <c r="C169" s="46"/>
      <c r="D169" s="46"/>
      <c r="E169" s="46"/>
      <c r="F169" s="47"/>
      <c r="G169" s="46"/>
      <c r="H169" s="46"/>
      <c r="I169" s="114"/>
      <c r="J169" s="114"/>
      <c r="K169" s="100" t="str">
        <f t="shared" si="17"/>
        <v/>
      </c>
      <c r="L169" s="48" t="str">
        <f>IFERROR(VLOOKUP(F169,Lists!B:C,2,FALSE),"")</f>
        <v/>
      </c>
      <c r="M169" s="56" t="str">
        <f>IFERROR(INDEX(Sheet1!$B$2:$B$4,MATCH('Claims Summary'!U169,Sheet1!$A$2:$A$4,0)),"")</f>
        <v/>
      </c>
      <c r="N169" s="48" t="str">
        <f t="shared" si="18"/>
        <v/>
      </c>
      <c r="O169" s="88">
        <f>IFERROR(INDEX('LTSS Rates'!$A$2:$E$5,MATCH(W169,'LTSS Rates'!$A$2:$A$5,0),MATCH(X169,'LTSS Rates'!$A$2:$E$2,0)),0)</f>
        <v>0</v>
      </c>
      <c r="P169" s="49" t="str">
        <f t="shared" si="19"/>
        <v/>
      </c>
      <c r="Q169" s="61"/>
      <c r="R169" s="64" t="str">
        <f t="shared" si="20"/>
        <v/>
      </c>
      <c r="T169" s="39" t="s">
        <v>206</v>
      </c>
      <c r="U169" s="41" t="str">
        <f t="shared" si="14"/>
        <v>Personal Supports</v>
      </c>
      <c r="W169" s="39" t="str">
        <f t="shared" si="15"/>
        <v>Personal Supports</v>
      </c>
      <c r="X169" s="84" t="str">
        <f t="shared" si="16"/>
        <v xml:space="preserve"> Rate</v>
      </c>
    </row>
    <row r="170" spans="2:24" ht="14.45" customHeight="1" x14ac:dyDescent="0.25">
      <c r="B170" s="45">
        <v>160</v>
      </c>
      <c r="C170" s="46"/>
      <c r="D170" s="46"/>
      <c r="E170" s="46"/>
      <c r="F170" s="47"/>
      <c r="G170" s="46"/>
      <c r="H170" s="46"/>
      <c r="I170" s="114"/>
      <c r="J170" s="114"/>
      <c r="K170" s="100" t="str">
        <f t="shared" si="17"/>
        <v/>
      </c>
      <c r="L170" s="48" t="str">
        <f>IFERROR(VLOOKUP(F170,Lists!B:C,2,FALSE),"")</f>
        <v/>
      </c>
      <c r="M170" s="56" t="str">
        <f>IFERROR(INDEX(Sheet1!$B$2:$B$4,MATCH('Claims Summary'!U170,Sheet1!$A$2:$A$4,0)),"")</f>
        <v/>
      </c>
      <c r="N170" s="48" t="str">
        <f t="shared" si="18"/>
        <v/>
      </c>
      <c r="O170" s="88">
        <f>IFERROR(INDEX('LTSS Rates'!$A$2:$E$5,MATCH(W170,'LTSS Rates'!$A$2:$A$5,0),MATCH(X170,'LTSS Rates'!$A$2:$E$2,0)),0)</f>
        <v>0</v>
      </c>
      <c r="P170" s="49" t="str">
        <f t="shared" si="19"/>
        <v/>
      </c>
      <c r="Q170" s="61"/>
      <c r="R170" s="64" t="str">
        <f t="shared" si="20"/>
        <v/>
      </c>
      <c r="T170" s="39" t="s">
        <v>206</v>
      </c>
      <c r="U170" s="41" t="str">
        <f t="shared" si="14"/>
        <v>Personal Supports</v>
      </c>
      <c r="W170" s="39" t="str">
        <f t="shared" si="15"/>
        <v>Personal Supports</v>
      </c>
      <c r="X170" s="84" t="str">
        <f t="shared" si="16"/>
        <v xml:space="preserve"> Rate</v>
      </c>
    </row>
    <row r="171" spans="2:24" ht="14.45" customHeight="1" x14ac:dyDescent="0.25">
      <c r="B171" s="50">
        <v>161</v>
      </c>
      <c r="C171" s="46"/>
      <c r="D171" s="46"/>
      <c r="E171" s="46"/>
      <c r="F171" s="47"/>
      <c r="G171" s="46"/>
      <c r="H171" s="46"/>
      <c r="I171" s="114"/>
      <c r="J171" s="114"/>
      <c r="K171" s="100" t="str">
        <f t="shared" si="17"/>
        <v/>
      </c>
      <c r="L171" s="48" t="str">
        <f>IFERROR(VLOOKUP(F171,Lists!B:C,2,FALSE),"")</f>
        <v/>
      </c>
      <c r="M171" s="56" t="str">
        <f>IFERROR(INDEX(Sheet1!$B$2:$B$4,MATCH('Claims Summary'!U171,Sheet1!$A$2:$A$4,0)),"")</f>
        <v/>
      </c>
      <c r="N171" s="48" t="str">
        <f t="shared" si="18"/>
        <v/>
      </c>
      <c r="O171" s="88">
        <f>IFERROR(INDEX('LTSS Rates'!$A$2:$E$5,MATCH(W171,'LTSS Rates'!$A$2:$A$5,0),MATCH(X171,'LTSS Rates'!$A$2:$E$2,0)),0)</f>
        <v>0</v>
      </c>
      <c r="P171" s="49" t="str">
        <f t="shared" si="19"/>
        <v/>
      </c>
      <c r="Q171" s="61"/>
      <c r="R171" s="64" t="str">
        <f t="shared" si="20"/>
        <v/>
      </c>
      <c r="T171" s="39" t="s">
        <v>206</v>
      </c>
      <c r="U171" s="41" t="str">
        <f t="shared" si="14"/>
        <v>Personal Supports</v>
      </c>
      <c r="W171" s="39" t="str">
        <f t="shared" si="15"/>
        <v>Personal Supports</v>
      </c>
      <c r="X171" s="84" t="str">
        <f t="shared" si="16"/>
        <v xml:space="preserve"> Rate</v>
      </c>
    </row>
    <row r="172" spans="2:24" ht="14.45" customHeight="1" x14ac:dyDescent="0.25">
      <c r="B172" s="50">
        <v>162</v>
      </c>
      <c r="C172" s="46"/>
      <c r="D172" s="46"/>
      <c r="E172" s="46"/>
      <c r="F172" s="47"/>
      <c r="G172" s="46"/>
      <c r="H172" s="46"/>
      <c r="I172" s="114"/>
      <c r="J172" s="114"/>
      <c r="K172" s="100" t="str">
        <f t="shared" si="17"/>
        <v/>
      </c>
      <c r="L172" s="48" t="str">
        <f>IFERROR(VLOOKUP(F172,Lists!B:C,2,FALSE),"")</f>
        <v/>
      </c>
      <c r="M172" s="56" t="str">
        <f>IFERROR(INDEX(Sheet1!$B$2:$B$4,MATCH('Claims Summary'!U172,Sheet1!$A$2:$A$4,0)),"")</f>
        <v/>
      </c>
      <c r="N172" s="48" t="str">
        <f t="shared" si="18"/>
        <v/>
      </c>
      <c r="O172" s="88">
        <f>IFERROR(INDEX('LTSS Rates'!$A$2:$E$5,MATCH(W172,'LTSS Rates'!$A$2:$A$5,0),MATCH(X172,'LTSS Rates'!$A$2:$E$2,0)),0)</f>
        <v>0</v>
      </c>
      <c r="P172" s="49" t="str">
        <f t="shared" si="19"/>
        <v/>
      </c>
      <c r="Q172" s="61"/>
      <c r="R172" s="64" t="str">
        <f t="shared" si="20"/>
        <v/>
      </c>
      <c r="T172" s="39" t="s">
        <v>206</v>
      </c>
      <c r="U172" s="41" t="str">
        <f t="shared" si="14"/>
        <v>Personal Supports</v>
      </c>
      <c r="W172" s="39" t="str">
        <f t="shared" si="15"/>
        <v>Personal Supports</v>
      </c>
      <c r="X172" s="84" t="str">
        <f t="shared" si="16"/>
        <v xml:space="preserve"> Rate</v>
      </c>
    </row>
    <row r="173" spans="2:24" ht="14.45" customHeight="1" x14ac:dyDescent="0.25">
      <c r="B173" s="50">
        <v>163</v>
      </c>
      <c r="C173" s="46"/>
      <c r="D173" s="46"/>
      <c r="E173" s="46"/>
      <c r="F173" s="47"/>
      <c r="G173" s="46"/>
      <c r="H173" s="46"/>
      <c r="I173" s="114"/>
      <c r="J173" s="114"/>
      <c r="K173" s="100" t="str">
        <f t="shared" si="17"/>
        <v/>
      </c>
      <c r="L173" s="48" t="str">
        <f>IFERROR(VLOOKUP(F173,Lists!B:C,2,FALSE),"")</f>
        <v/>
      </c>
      <c r="M173" s="56" t="str">
        <f>IFERROR(INDEX(Sheet1!$B$2:$B$4,MATCH('Claims Summary'!U173,Sheet1!$A$2:$A$4,0)),"")</f>
        <v/>
      </c>
      <c r="N173" s="48" t="str">
        <f t="shared" si="18"/>
        <v/>
      </c>
      <c r="O173" s="88">
        <f>IFERROR(INDEX('LTSS Rates'!$A$2:$E$5,MATCH(W173,'LTSS Rates'!$A$2:$A$5,0),MATCH(X173,'LTSS Rates'!$A$2:$E$2,0)),0)</f>
        <v>0</v>
      </c>
      <c r="P173" s="49" t="str">
        <f t="shared" si="19"/>
        <v/>
      </c>
      <c r="Q173" s="61"/>
      <c r="R173" s="64" t="str">
        <f t="shared" si="20"/>
        <v/>
      </c>
      <c r="T173" s="39" t="s">
        <v>206</v>
      </c>
      <c r="U173" s="41" t="str">
        <f t="shared" si="14"/>
        <v>Personal Supports</v>
      </c>
      <c r="W173" s="39" t="str">
        <f t="shared" si="15"/>
        <v>Personal Supports</v>
      </c>
      <c r="X173" s="84" t="str">
        <f t="shared" si="16"/>
        <v xml:space="preserve"> Rate</v>
      </c>
    </row>
    <row r="174" spans="2:24" ht="14.45" customHeight="1" x14ac:dyDescent="0.25">
      <c r="B174" s="45">
        <v>164</v>
      </c>
      <c r="C174" s="46"/>
      <c r="D174" s="46"/>
      <c r="E174" s="46"/>
      <c r="F174" s="47"/>
      <c r="G174" s="46"/>
      <c r="H174" s="46"/>
      <c r="I174" s="114"/>
      <c r="J174" s="114"/>
      <c r="K174" s="100" t="str">
        <f t="shared" si="17"/>
        <v/>
      </c>
      <c r="L174" s="48" t="str">
        <f>IFERROR(VLOOKUP(F174,Lists!B:C,2,FALSE),"")</f>
        <v/>
      </c>
      <c r="M174" s="56" t="str">
        <f>IFERROR(INDEX(Sheet1!$B$2:$B$4,MATCH('Claims Summary'!U174,Sheet1!$A$2:$A$4,0)),"")</f>
        <v/>
      </c>
      <c r="N174" s="48" t="str">
        <f t="shared" si="18"/>
        <v/>
      </c>
      <c r="O174" s="88">
        <f>IFERROR(INDEX('LTSS Rates'!$A$2:$E$5,MATCH(W174,'LTSS Rates'!$A$2:$A$5,0),MATCH(X174,'LTSS Rates'!$A$2:$E$2,0)),0)</f>
        <v>0</v>
      </c>
      <c r="P174" s="49" t="str">
        <f t="shared" si="19"/>
        <v/>
      </c>
      <c r="Q174" s="61"/>
      <c r="R174" s="64" t="str">
        <f t="shared" si="20"/>
        <v/>
      </c>
      <c r="T174" s="39" t="s">
        <v>206</v>
      </c>
      <c r="U174" s="41" t="str">
        <f t="shared" si="14"/>
        <v>Personal Supports</v>
      </c>
      <c r="W174" s="39" t="str">
        <f t="shared" si="15"/>
        <v>Personal Supports</v>
      </c>
      <c r="X174" s="84" t="str">
        <f t="shared" si="16"/>
        <v xml:space="preserve"> Rate</v>
      </c>
    </row>
    <row r="175" spans="2:24" ht="14.45" customHeight="1" x14ac:dyDescent="0.25">
      <c r="B175" s="50">
        <v>165</v>
      </c>
      <c r="C175" s="46"/>
      <c r="D175" s="46"/>
      <c r="E175" s="46"/>
      <c r="F175" s="47"/>
      <c r="G175" s="46"/>
      <c r="H175" s="46"/>
      <c r="I175" s="114"/>
      <c r="J175" s="114"/>
      <c r="K175" s="100" t="str">
        <f t="shared" si="17"/>
        <v/>
      </c>
      <c r="L175" s="48" t="str">
        <f>IFERROR(VLOOKUP(F175,Lists!B:C,2,FALSE),"")</f>
        <v/>
      </c>
      <c r="M175" s="56" t="str">
        <f>IFERROR(INDEX(Sheet1!$B$2:$B$4,MATCH('Claims Summary'!U175,Sheet1!$A$2:$A$4,0)),"")</f>
        <v/>
      </c>
      <c r="N175" s="48" t="str">
        <f t="shared" si="18"/>
        <v/>
      </c>
      <c r="O175" s="88">
        <f>IFERROR(INDEX('LTSS Rates'!$A$2:$E$5,MATCH(W175,'LTSS Rates'!$A$2:$A$5,0),MATCH(X175,'LTSS Rates'!$A$2:$E$2,0)),0)</f>
        <v>0</v>
      </c>
      <c r="P175" s="49" t="str">
        <f t="shared" si="19"/>
        <v/>
      </c>
      <c r="Q175" s="61"/>
      <c r="R175" s="64" t="str">
        <f t="shared" si="20"/>
        <v/>
      </c>
      <c r="T175" s="39" t="s">
        <v>206</v>
      </c>
      <c r="U175" s="41" t="str">
        <f t="shared" si="14"/>
        <v>Personal Supports</v>
      </c>
      <c r="W175" s="39" t="str">
        <f t="shared" si="15"/>
        <v>Personal Supports</v>
      </c>
      <c r="X175" s="84" t="str">
        <f t="shared" si="16"/>
        <v xml:space="preserve"> Rate</v>
      </c>
    </row>
    <row r="176" spans="2:24" ht="14.45" customHeight="1" x14ac:dyDescent="0.25">
      <c r="B176" s="50">
        <v>166</v>
      </c>
      <c r="C176" s="46"/>
      <c r="D176" s="46"/>
      <c r="E176" s="46"/>
      <c r="F176" s="47"/>
      <c r="G176" s="46"/>
      <c r="H176" s="46"/>
      <c r="I176" s="114"/>
      <c r="J176" s="114"/>
      <c r="K176" s="100" t="str">
        <f t="shared" si="17"/>
        <v/>
      </c>
      <c r="L176" s="48" t="str">
        <f>IFERROR(VLOOKUP(F176,Lists!B:C,2,FALSE),"")</f>
        <v/>
      </c>
      <c r="M176" s="56" t="str">
        <f>IFERROR(INDEX(Sheet1!$B$2:$B$4,MATCH('Claims Summary'!U176,Sheet1!$A$2:$A$4,0)),"")</f>
        <v/>
      </c>
      <c r="N176" s="48" t="str">
        <f t="shared" si="18"/>
        <v/>
      </c>
      <c r="O176" s="88">
        <f>IFERROR(INDEX('LTSS Rates'!$A$2:$E$5,MATCH(W176,'LTSS Rates'!$A$2:$A$5,0),MATCH(X176,'LTSS Rates'!$A$2:$E$2,0)),0)</f>
        <v>0</v>
      </c>
      <c r="P176" s="49" t="str">
        <f t="shared" si="19"/>
        <v/>
      </c>
      <c r="Q176" s="61"/>
      <c r="R176" s="64" t="str">
        <f t="shared" si="20"/>
        <v/>
      </c>
      <c r="T176" s="39" t="s">
        <v>206</v>
      </c>
      <c r="U176" s="41" t="str">
        <f t="shared" si="14"/>
        <v>Personal Supports</v>
      </c>
      <c r="W176" s="39" t="str">
        <f t="shared" si="15"/>
        <v>Personal Supports</v>
      </c>
      <c r="X176" s="84" t="str">
        <f t="shared" si="16"/>
        <v xml:space="preserve"> Rate</v>
      </c>
    </row>
    <row r="177" spans="2:24" ht="14.45" customHeight="1" x14ac:dyDescent="0.25">
      <c r="B177" s="50">
        <v>167</v>
      </c>
      <c r="C177" s="46"/>
      <c r="D177" s="46"/>
      <c r="E177" s="46"/>
      <c r="F177" s="47"/>
      <c r="G177" s="46"/>
      <c r="H177" s="46"/>
      <c r="I177" s="114"/>
      <c r="J177" s="114"/>
      <c r="K177" s="100" t="str">
        <f t="shared" si="17"/>
        <v/>
      </c>
      <c r="L177" s="48" t="str">
        <f>IFERROR(VLOOKUP(F177,Lists!B:C,2,FALSE),"")</f>
        <v/>
      </c>
      <c r="M177" s="56" t="str">
        <f>IFERROR(INDEX(Sheet1!$B$2:$B$4,MATCH('Claims Summary'!U177,Sheet1!$A$2:$A$4,0)),"")</f>
        <v/>
      </c>
      <c r="N177" s="48" t="str">
        <f t="shared" si="18"/>
        <v/>
      </c>
      <c r="O177" s="88">
        <f>IFERROR(INDEX('LTSS Rates'!$A$2:$E$5,MATCH(W177,'LTSS Rates'!$A$2:$A$5,0),MATCH(X177,'LTSS Rates'!$A$2:$E$2,0)),0)</f>
        <v>0</v>
      </c>
      <c r="P177" s="49" t="str">
        <f t="shared" si="19"/>
        <v/>
      </c>
      <c r="Q177" s="61"/>
      <c r="R177" s="64" t="str">
        <f t="shared" si="20"/>
        <v/>
      </c>
      <c r="T177" s="39" t="s">
        <v>206</v>
      </c>
      <c r="U177" s="41" t="str">
        <f t="shared" si="14"/>
        <v>Personal Supports</v>
      </c>
      <c r="W177" s="39" t="str">
        <f t="shared" si="15"/>
        <v>Personal Supports</v>
      </c>
      <c r="X177" s="84" t="str">
        <f t="shared" si="16"/>
        <v xml:space="preserve"> Rate</v>
      </c>
    </row>
    <row r="178" spans="2:24" ht="14.45" customHeight="1" x14ac:dyDescent="0.25">
      <c r="B178" s="45">
        <v>168</v>
      </c>
      <c r="C178" s="46"/>
      <c r="D178" s="46"/>
      <c r="E178" s="46"/>
      <c r="F178" s="47"/>
      <c r="G178" s="46"/>
      <c r="H178" s="46"/>
      <c r="I178" s="114"/>
      <c r="J178" s="114"/>
      <c r="K178" s="100" t="str">
        <f t="shared" si="17"/>
        <v/>
      </c>
      <c r="L178" s="48" t="str">
        <f>IFERROR(VLOOKUP(F178,Lists!B:C,2,FALSE),"")</f>
        <v/>
      </c>
      <c r="M178" s="56" t="str">
        <f>IFERROR(INDEX(Sheet1!$B$2:$B$4,MATCH('Claims Summary'!U178,Sheet1!$A$2:$A$4,0)),"")</f>
        <v/>
      </c>
      <c r="N178" s="48" t="str">
        <f t="shared" si="18"/>
        <v/>
      </c>
      <c r="O178" s="88">
        <f>IFERROR(INDEX('LTSS Rates'!$A$2:$E$5,MATCH(W178,'LTSS Rates'!$A$2:$A$5,0),MATCH(X178,'LTSS Rates'!$A$2:$E$2,0)),0)</f>
        <v>0</v>
      </c>
      <c r="P178" s="49" t="str">
        <f t="shared" si="19"/>
        <v/>
      </c>
      <c r="Q178" s="61"/>
      <c r="R178" s="64" t="str">
        <f t="shared" si="20"/>
        <v/>
      </c>
      <c r="T178" s="39" t="s">
        <v>206</v>
      </c>
      <c r="U178" s="41" t="str">
        <f t="shared" si="14"/>
        <v>Personal Supports</v>
      </c>
      <c r="W178" s="39" t="str">
        <f t="shared" si="15"/>
        <v>Personal Supports</v>
      </c>
      <c r="X178" s="84" t="str">
        <f t="shared" si="16"/>
        <v xml:space="preserve"> Rate</v>
      </c>
    </row>
    <row r="179" spans="2:24" ht="14.45" customHeight="1" x14ac:dyDescent="0.25">
      <c r="B179" s="50">
        <v>169</v>
      </c>
      <c r="C179" s="46"/>
      <c r="D179" s="46"/>
      <c r="E179" s="46"/>
      <c r="F179" s="47"/>
      <c r="G179" s="46"/>
      <c r="H179" s="46"/>
      <c r="I179" s="114"/>
      <c r="J179" s="114"/>
      <c r="K179" s="100" t="str">
        <f t="shared" si="17"/>
        <v/>
      </c>
      <c r="L179" s="48" t="str">
        <f>IFERROR(VLOOKUP(F179,Lists!B:C,2,FALSE),"")</f>
        <v/>
      </c>
      <c r="M179" s="56" t="str">
        <f>IFERROR(INDEX(Sheet1!$B$2:$B$4,MATCH('Claims Summary'!U179,Sheet1!$A$2:$A$4,0)),"")</f>
        <v/>
      </c>
      <c r="N179" s="48" t="str">
        <f t="shared" si="18"/>
        <v/>
      </c>
      <c r="O179" s="88">
        <f>IFERROR(INDEX('LTSS Rates'!$A$2:$E$5,MATCH(W179,'LTSS Rates'!$A$2:$A$5,0),MATCH(X179,'LTSS Rates'!$A$2:$E$2,0)),0)</f>
        <v>0</v>
      </c>
      <c r="P179" s="49" t="str">
        <f t="shared" si="19"/>
        <v/>
      </c>
      <c r="Q179" s="61"/>
      <c r="R179" s="64" t="str">
        <f t="shared" si="20"/>
        <v/>
      </c>
      <c r="T179" s="39" t="s">
        <v>206</v>
      </c>
      <c r="U179" s="41" t="str">
        <f t="shared" si="14"/>
        <v>Personal Supports</v>
      </c>
      <c r="W179" s="39" t="str">
        <f t="shared" si="15"/>
        <v>Personal Supports</v>
      </c>
      <c r="X179" s="84" t="str">
        <f t="shared" si="16"/>
        <v xml:space="preserve"> Rate</v>
      </c>
    </row>
    <row r="180" spans="2:24" ht="14.45" customHeight="1" x14ac:dyDescent="0.25">
      <c r="B180" s="50">
        <v>170</v>
      </c>
      <c r="C180" s="46"/>
      <c r="D180" s="46"/>
      <c r="E180" s="46"/>
      <c r="F180" s="47"/>
      <c r="G180" s="46"/>
      <c r="H180" s="46"/>
      <c r="I180" s="114"/>
      <c r="J180" s="114"/>
      <c r="K180" s="100" t="str">
        <f t="shared" si="17"/>
        <v/>
      </c>
      <c r="L180" s="48" t="str">
        <f>IFERROR(VLOOKUP(F180,Lists!B:C,2,FALSE),"")</f>
        <v/>
      </c>
      <c r="M180" s="56" t="str">
        <f>IFERROR(INDEX(Sheet1!$B$2:$B$4,MATCH('Claims Summary'!U180,Sheet1!$A$2:$A$4,0)),"")</f>
        <v/>
      </c>
      <c r="N180" s="48" t="str">
        <f t="shared" si="18"/>
        <v/>
      </c>
      <c r="O180" s="88">
        <f>IFERROR(INDEX('LTSS Rates'!$A$2:$E$5,MATCH(W180,'LTSS Rates'!$A$2:$A$5,0),MATCH(X180,'LTSS Rates'!$A$2:$E$2,0)),0)</f>
        <v>0</v>
      </c>
      <c r="P180" s="49" t="str">
        <f t="shared" si="19"/>
        <v/>
      </c>
      <c r="Q180" s="61"/>
      <c r="R180" s="64" t="str">
        <f t="shared" si="20"/>
        <v/>
      </c>
      <c r="T180" s="39" t="s">
        <v>206</v>
      </c>
      <c r="U180" s="41" t="str">
        <f t="shared" si="14"/>
        <v>Personal Supports</v>
      </c>
      <c r="W180" s="39" t="str">
        <f t="shared" si="15"/>
        <v>Personal Supports</v>
      </c>
      <c r="X180" s="84" t="str">
        <f t="shared" si="16"/>
        <v xml:space="preserve"> Rate</v>
      </c>
    </row>
    <row r="181" spans="2:24" ht="14.45" customHeight="1" x14ac:dyDescent="0.25">
      <c r="B181" s="50">
        <v>171</v>
      </c>
      <c r="C181" s="46"/>
      <c r="D181" s="46"/>
      <c r="E181" s="46"/>
      <c r="F181" s="47"/>
      <c r="G181" s="46"/>
      <c r="H181" s="46"/>
      <c r="I181" s="114"/>
      <c r="J181" s="114"/>
      <c r="K181" s="100" t="str">
        <f t="shared" si="17"/>
        <v/>
      </c>
      <c r="L181" s="48" t="str">
        <f>IFERROR(VLOOKUP(F181,Lists!B:C,2,FALSE),"")</f>
        <v/>
      </c>
      <c r="M181" s="56" t="str">
        <f>IFERROR(INDEX(Sheet1!$B$2:$B$4,MATCH('Claims Summary'!U181,Sheet1!$A$2:$A$4,0)),"")</f>
        <v/>
      </c>
      <c r="N181" s="48" t="str">
        <f t="shared" si="18"/>
        <v/>
      </c>
      <c r="O181" s="88">
        <f>IFERROR(INDEX('LTSS Rates'!$A$2:$E$5,MATCH(W181,'LTSS Rates'!$A$2:$A$5,0),MATCH(X181,'LTSS Rates'!$A$2:$E$2,0)),0)</f>
        <v>0</v>
      </c>
      <c r="P181" s="49" t="str">
        <f t="shared" si="19"/>
        <v/>
      </c>
      <c r="Q181" s="61"/>
      <c r="R181" s="64" t="str">
        <f t="shared" si="20"/>
        <v/>
      </c>
      <c r="T181" s="39" t="s">
        <v>206</v>
      </c>
      <c r="U181" s="41" t="str">
        <f t="shared" si="14"/>
        <v>Personal Supports</v>
      </c>
      <c r="W181" s="39" t="str">
        <f t="shared" si="15"/>
        <v>Personal Supports</v>
      </c>
      <c r="X181" s="84" t="str">
        <f t="shared" si="16"/>
        <v xml:space="preserve"> Rate</v>
      </c>
    </row>
    <row r="182" spans="2:24" ht="14.45" customHeight="1" x14ac:dyDescent="0.25">
      <c r="B182" s="45">
        <v>172</v>
      </c>
      <c r="C182" s="46"/>
      <c r="D182" s="46"/>
      <c r="E182" s="46"/>
      <c r="F182" s="47"/>
      <c r="G182" s="46"/>
      <c r="H182" s="46"/>
      <c r="I182" s="114"/>
      <c r="J182" s="114"/>
      <c r="K182" s="100" t="str">
        <f t="shared" si="17"/>
        <v/>
      </c>
      <c r="L182" s="48" t="str">
        <f>IFERROR(VLOOKUP(F182,Lists!B:C,2,FALSE),"")</f>
        <v/>
      </c>
      <c r="M182" s="56" t="str">
        <f>IFERROR(INDEX(Sheet1!$B$2:$B$4,MATCH('Claims Summary'!U182,Sheet1!$A$2:$A$4,0)),"")</f>
        <v/>
      </c>
      <c r="N182" s="48" t="str">
        <f t="shared" si="18"/>
        <v/>
      </c>
      <c r="O182" s="88">
        <f>IFERROR(INDEX('LTSS Rates'!$A$2:$E$5,MATCH(W182,'LTSS Rates'!$A$2:$A$5,0),MATCH(X182,'LTSS Rates'!$A$2:$E$2,0)),0)</f>
        <v>0</v>
      </c>
      <c r="P182" s="49" t="str">
        <f t="shared" si="19"/>
        <v/>
      </c>
      <c r="Q182" s="61"/>
      <c r="R182" s="64" t="str">
        <f t="shared" si="20"/>
        <v/>
      </c>
      <c r="T182" s="39" t="s">
        <v>206</v>
      </c>
      <c r="U182" s="41" t="str">
        <f t="shared" si="14"/>
        <v>Personal Supports</v>
      </c>
      <c r="W182" s="39" t="str">
        <f t="shared" si="15"/>
        <v>Personal Supports</v>
      </c>
      <c r="X182" s="84" t="str">
        <f t="shared" si="16"/>
        <v xml:space="preserve"> Rate</v>
      </c>
    </row>
    <row r="183" spans="2:24" ht="14.45" customHeight="1" x14ac:dyDescent="0.25">
      <c r="B183" s="50">
        <v>173</v>
      </c>
      <c r="C183" s="46"/>
      <c r="D183" s="46"/>
      <c r="E183" s="46"/>
      <c r="F183" s="47"/>
      <c r="G183" s="46"/>
      <c r="H183" s="46"/>
      <c r="I183" s="114"/>
      <c r="J183" s="114"/>
      <c r="K183" s="100" t="str">
        <f t="shared" si="17"/>
        <v/>
      </c>
      <c r="L183" s="48" t="str">
        <f>IFERROR(VLOOKUP(F183,Lists!B:C,2,FALSE),"")</f>
        <v/>
      </c>
      <c r="M183" s="56" t="str">
        <f>IFERROR(INDEX(Sheet1!$B$2:$B$4,MATCH('Claims Summary'!U183,Sheet1!$A$2:$A$4,0)),"")</f>
        <v/>
      </c>
      <c r="N183" s="48" t="str">
        <f t="shared" si="18"/>
        <v/>
      </c>
      <c r="O183" s="88">
        <f>IFERROR(INDEX('LTSS Rates'!$A$2:$E$5,MATCH(W183,'LTSS Rates'!$A$2:$A$5,0),MATCH(X183,'LTSS Rates'!$A$2:$E$2,0)),0)</f>
        <v>0</v>
      </c>
      <c r="P183" s="49" t="str">
        <f t="shared" si="19"/>
        <v/>
      </c>
      <c r="Q183" s="61"/>
      <c r="R183" s="64" t="str">
        <f t="shared" si="20"/>
        <v/>
      </c>
      <c r="T183" s="39" t="s">
        <v>206</v>
      </c>
      <c r="U183" s="41" t="str">
        <f t="shared" si="14"/>
        <v>Personal Supports</v>
      </c>
      <c r="W183" s="39" t="str">
        <f t="shared" si="15"/>
        <v>Personal Supports</v>
      </c>
      <c r="X183" s="84" t="str">
        <f t="shared" si="16"/>
        <v xml:space="preserve"> Rate</v>
      </c>
    </row>
    <row r="184" spans="2:24" ht="14.45" customHeight="1" x14ac:dyDescent="0.25">
      <c r="B184" s="50">
        <v>174</v>
      </c>
      <c r="C184" s="46"/>
      <c r="D184" s="46"/>
      <c r="E184" s="46"/>
      <c r="F184" s="47"/>
      <c r="G184" s="46"/>
      <c r="H184" s="46"/>
      <c r="I184" s="114"/>
      <c r="J184" s="114"/>
      <c r="K184" s="100" t="str">
        <f t="shared" si="17"/>
        <v/>
      </c>
      <c r="L184" s="48" t="str">
        <f>IFERROR(VLOOKUP(F184,Lists!B:C,2,FALSE),"")</f>
        <v/>
      </c>
      <c r="M184" s="56" t="str">
        <f>IFERROR(INDEX(Sheet1!$B$2:$B$4,MATCH('Claims Summary'!U184,Sheet1!$A$2:$A$4,0)),"")</f>
        <v/>
      </c>
      <c r="N184" s="48" t="str">
        <f t="shared" si="18"/>
        <v/>
      </c>
      <c r="O184" s="88">
        <f>IFERROR(INDEX('LTSS Rates'!$A$2:$E$5,MATCH(W184,'LTSS Rates'!$A$2:$A$5,0),MATCH(X184,'LTSS Rates'!$A$2:$E$2,0)),0)</f>
        <v>0</v>
      </c>
      <c r="P184" s="49" t="str">
        <f t="shared" si="19"/>
        <v/>
      </c>
      <c r="Q184" s="61"/>
      <c r="R184" s="64" t="str">
        <f t="shared" si="20"/>
        <v/>
      </c>
      <c r="T184" s="39" t="s">
        <v>206</v>
      </c>
      <c r="U184" s="41" t="str">
        <f t="shared" si="14"/>
        <v>Personal Supports</v>
      </c>
      <c r="W184" s="39" t="str">
        <f t="shared" si="15"/>
        <v>Personal Supports</v>
      </c>
      <c r="X184" s="84" t="str">
        <f t="shared" si="16"/>
        <v xml:space="preserve"> Rate</v>
      </c>
    </row>
    <row r="185" spans="2:24" ht="14.45" customHeight="1" x14ac:dyDescent="0.25">
      <c r="B185" s="50">
        <v>175</v>
      </c>
      <c r="C185" s="46"/>
      <c r="D185" s="46"/>
      <c r="E185" s="46"/>
      <c r="F185" s="47"/>
      <c r="G185" s="46"/>
      <c r="H185" s="46"/>
      <c r="I185" s="114"/>
      <c r="J185" s="114"/>
      <c r="K185" s="100" t="str">
        <f t="shared" si="17"/>
        <v/>
      </c>
      <c r="L185" s="48" t="str">
        <f>IFERROR(VLOOKUP(F185,Lists!B:C,2,FALSE),"")</f>
        <v/>
      </c>
      <c r="M185" s="56" t="str">
        <f>IFERROR(INDEX(Sheet1!$B$2:$B$4,MATCH('Claims Summary'!U185,Sheet1!$A$2:$A$4,0)),"")</f>
        <v/>
      </c>
      <c r="N185" s="48" t="str">
        <f t="shared" si="18"/>
        <v/>
      </c>
      <c r="O185" s="88">
        <f>IFERROR(INDEX('LTSS Rates'!$A$2:$E$5,MATCH(W185,'LTSS Rates'!$A$2:$A$5,0),MATCH(X185,'LTSS Rates'!$A$2:$E$2,0)),0)</f>
        <v>0</v>
      </c>
      <c r="P185" s="49" t="str">
        <f t="shared" si="19"/>
        <v/>
      </c>
      <c r="Q185" s="61"/>
      <c r="R185" s="64" t="str">
        <f t="shared" si="20"/>
        <v/>
      </c>
      <c r="T185" s="39" t="s">
        <v>206</v>
      </c>
      <c r="U185" s="41" t="str">
        <f t="shared" si="14"/>
        <v>Personal Supports</v>
      </c>
      <c r="W185" s="39" t="str">
        <f t="shared" si="15"/>
        <v>Personal Supports</v>
      </c>
      <c r="X185" s="84" t="str">
        <f t="shared" si="16"/>
        <v xml:space="preserve"> Rate</v>
      </c>
    </row>
    <row r="186" spans="2:24" ht="14.45" customHeight="1" x14ac:dyDescent="0.25">
      <c r="B186" s="45">
        <v>176</v>
      </c>
      <c r="C186" s="46"/>
      <c r="D186" s="46"/>
      <c r="E186" s="46"/>
      <c r="F186" s="47"/>
      <c r="G186" s="46"/>
      <c r="H186" s="46"/>
      <c r="I186" s="114"/>
      <c r="J186" s="114"/>
      <c r="K186" s="100" t="str">
        <f t="shared" si="17"/>
        <v/>
      </c>
      <c r="L186" s="48" t="str">
        <f>IFERROR(VLOOKUP(F186,Lists!B:C,2,FALSE),"")</f>
        <v/>
      </c>
      <c r="M186" s="56" t="str">
        <f>IFERROR(INDEX(Sheet1!$B$2:$B$4,MATCH('Claims Summary'!U186,Sheet1!$A$2:$A$4,0)),"")</f>
        <v/>
      </c>
      <c r="N186" s="48" t="str">
        <f t="shared" si="18"/>
        <v/>
      </c>
      <c r="O186" s="88">
        <f>IFERROR(INDEX('LTSS Rates'!$A$2:$E$5,MATCH(W186,'LTSS Rates'!$A$2:$A$5,0),MATCH(X186,'LTSS Rates'!$A$2:$E$2,0)),0)</f>
        <v>0</v>
      </c>
      <c r="P186" s="49" t="str">
        <f t="shared" si="19"/>
        <v/>
      </c>
      <c r="Q186" s="61"/>
      <c r="R186" s="64" t="str">
        <f t="shared" si="20"/>
        <v/>
      </c>
      <c r="T186" s="39" t="s">
        <v>206</v>
      </c>
      <c r="U186" s="41" t="str">
        <f t="shared" si="14"/>
        <v>Personal Supports</v>
      </c>
      <c r="W186" s="39" t="str">
        <f t="shared" si="15"/>
        <v>Personal Supports</v>
      </c>
      <c r="X186" s="84" t="str">
        <f t="shared" si="16"/>
        <v xml:space="preserve"> Rate</v>
      </c>
    </row>
    <row r="187" spans="2:24" ht="14.45" customHeight="1" x14ac:dyDescent="0.25">
      <c r="B187" s="50">
        <v>177</v>
      </c>
      <c r="C187" s="46"/>
      <c r="D187" s="46"/>
      <c r="E187" s="46"/>
      <c r="F187" s="47"/>
      <c r="G187" s="46"/>
      <c r="H187" s="46"/>
      <c r="I187" s="114"/>
      <c r="J187" s="114"/>
      <c r="K187" s="100" t="str">
        <f t="shared" si="17"/>
        <v/>
      </c>
      <c r="L187" s="48" t="str">
        <f>IFERROR(VLOOKUP(F187,Lists!B:C,2,FALSE),"")</f>
        <v/>
      </c>
      <c r="M187" s="56" t="str">
        <f>IFERROR(INDEX(Sheet1!$B$2:$B$4,MATCH('Claims Summary'!U187,Sheet1!$A$2:$A$4,0)),"")</f>
        <v/>
      </c>
      <c r="N187" s="48" t="str">
        <f t="shared" si="18"/>
        <v/>
      </c>
      <c r="O187" s="88">
        <f>IFERROR(INDEX('LTSS Rates'!$A$2:$E$5,MATCH(W187,'LTSS Rates'!$A$2:$A$5,0),MATCH(X187,'LTSS Rates'!$A$2:$E$2,0)),0)</f>
        <v>0</v>
      </c>
      <c r="P187" s="49" t="str">
        <f t="shared" si="19"/>
        <v/>
      </c>
      <c r="Q187" s="61"/>
      <c r="R187" s="64" t="str">
        <f t="shared" si="20"/>
        <v/>
      </c>
      <c r="T187" s="39" t="s">
        <v>206</v>
      </c>
      <c r="U187" s="41" t="str">
        <f t="shared" si="14"/>
        <v>Personal Supports</v>
      </c>
      <c r="W187" s="39" t="str">
        <f t="shared" si="15"/>
        <v>Personal Supports</v>
      </c>
      <c r="X187" s="84" t="str">
        <f t="shared" si="16"/>
        <v xml:space="preserve"> Rate</v>
      </c>
    </row>
    <row r="188" spans="2:24" ht="14.45" customHeight="1" x14ac:dyDescent="0.25">
      <c r="B188" s="50">
        <v>178</v>
      </c>
      <c r="C188" s="46"/>
      <c r="D188" s="46"/>
      <c r="E188" s="46"/>
      <c r="F188" s="47"/>
      <c r="G188" s="46"/>
      <c r="H188" s="46"/>
      <c r="I188" s="114"/>
      <c r="J188" s="114"/>
      <c r="K188" s="100" t="str">
        <f t="shared" si="17"/>
        <v/>
      </c>
      <c r="L188" s="48" t="str">
        <f>IFERROR(VLOOKUP(F188,Lists!B:C,2,FALSE),"")</f>
        <v/>
      </c>
      <c r="M188" s="56" t="str">
        <f>IFERROR(INDEX(Sheet1!$B$2:$B$4,MATCH('Claims Summary'!U188,Sheet1!$A$2:$A$4,0)),"")</f>
        <v/>
      </c>
      <c r="N188" s="48" t="str">
        <f t="shared" si="18"/>
        <v/>
      </c>
      <c r="O188" s="88">
        <f>IFERROR(INDEX('LTSS Rates'!$A$2:$E$5,MATCH(W188,'LTSS Rates'!$A$2:$A$5,0),MATCH(X188,'LTSS Rates'!$A$2:$E$2,0)),0)</f>
        <v>0</v>
      </c>
      <c r="P188" s="49" t="str">
        <f t="shared" si="19"/>
        <v/>
      </c>
      <c r="Q188" s="61"/>
      <c r="R188" s="64" t="str">
        <f t="shared" si="20"/>
        <v/>
      </c>
      <c r="T188" s="39" t="s">
        <v>206</v>
      </c>
      <c r="U188" s="41" t="str">
        <f t="shared" si="14"/>
        <v>Personal Supports</v>
      </c>
      <c r="W188" s="39" t="str">
        <f t="shared" si="15"/>
        <v>Personal Supports</v>
      </c>
      <c r="X188" s="84" t="str">
        <f t="shared" si="16"/>
        <v xml:space="preserve"> Rate</v>
      </c>
    </row>
    <row r="189" spans="2:24" ht="14.45" customHeight="1" x14ac:dyDescent="0.25">
      <c r="B189" s="50">
        <v>179</v>
      </c>
      <c r="C189" s="46"/>
      <c r="D189" s="46"/>
      <c r="E189" s="46"/>
      <c r="F189" s="47"/>
      <c r="G189" s="46"/>
      <c r="H189" s="46"/>
      <c r="I189" s="114"/>
      <c r="J189" s="114"/>
      <c r="K189" s="100" t="str">
        <f t="shared" si="17"/>
        <v/>
      </c>
      <c r="L189" s="48" t="str">
        <f>IFERROR(VLOOKUP(F189,Lists!B:C,2,FALSE),"")</f>
        <v/>
      </c>
      <c r="M189" s="56" t="str">
        <f>IFERROR(INDEX(Sheet1!$B$2:$B$4,MATCH('Claims Summary'!U189,Sheet1!$A$2:$A$4,0)),"")</f>
        <v/>
      </c>
      <c r="N189" s="48" t="str">
        <f t="shared" si="18"/>
        <v/>
      </c>
      <c r="O189" s="88">
        <f>IFERROR(INDEX('LTSS Rates'!$A$2:$E$5,MATCH(W189,'LTSS Rates'!$A$2:$A$5,0),MATCH(X189,'LTSS Rates'!$A$2:$E$2,0)),0)</f>
        <v>0</v>
      </c>
      <c r="P189" s="49" t="str">
        <f t="shared" si="19"/>
        <v/>
      </c>
      <c r="Q189" s="61"/>
      <c r="R189" s="64" t="str">
        <f t="shared" si="20"/>
        <v/>
      </c>
      <c r="T189" s="39" t="s">
        <v>206</v>
      </c>
      <c r="U189" s="41" t="str">
        <f t="shared" si="14"/>
        <v>Personal Supports</v>
      </c>
      <c r="W189" s="39" t="str">
        <f t="shared" si="15"/>
        <v>Personal Supports</v>
      </c>
      <c r="X189" s="84" t="str">
        <f t="shared" si="16"/>
        <v xml:space="preserve"> Rate</v>
      </c>
    </row>
    <row r="190" spans="2:24" ht="14.45" customHeight="1" x14ac:dyDescent="0.25">
      <c r="B190" s="45">
        <v>180</v>
      </c>
      <c r="C190" s="46"/>
      <c r="D190" s="46"/>
      <c r="E190" s="46"/>
      <c r="F190" s="47"/>
      <c r="G190" s="46"/>
      <c r="H190" s="46"/>
      <c r="I190" s="114"/>
      <c r="J190" s="114"/>
      <c r="K190" s="100" t="str">
        <f t="shared" si="17"/>
        <v/>
      </c>
      <c r="L190" s="48" t="str">
        <f>IFERROR(VLOOKUP(F190,Lists!B:C,2,FALSE),"")</f>
        <v/>
      </c>
      <c r="M190" s="56" t="str">
        <f>IFERROR(INDEX(Sheet1!$B$2:$B$4,MATCH('Claims Summary'!U190,Sheet1!$A$2:$A$4,0)),"")</f>
        <v/>
      </c>
      <c r="N190" s="48" t="str">
        <f t="shared" si="18"/>
        <v/>
      </c>
      <c r="O190" s="88">
        <f>IFERROR(INDEX('LTSS Rates'!$A$2:$E$5,MATCH(W190,'LTSS Rates'!$A$2:$A$5,0),MATCH(X190,'LTSS Rates'!$A$2:$E$2,0)),0)</f>
        <v>0</v>
      </c>
      <c r="P190" s="49" t="str">
        <f t="shared" si="19"/>
        <v/>
      </c>
      <c r="Q190" s="61"/>
      <c r="R190" s="64" t="str">
        <f t="shared" si="20"/>
        <v/>
      </c>
      <c r="T190" s="39" t="s">
        <v>206</v>
      </c>
      <c r="U190" s="41" t="str">
        <f t="shared" si="14"/>
        <v>Personal Supports</v>
      </c>
      <c r="W190" s="39" t="str">
        <f t="shared" si="15"/>
        <v>Personal Supports</v>
      </c>
      <c r="X190" s="84" t="str">
        <f t="shared" si="16"/>
        <v xml:space="preserve"> Rate</v>
      </c>
    </row>
    <row r="191" spans="2:24" ht="14.45" customHeight="1" x14ac:dyDescent="0.25">
      <c r="B191" s="50">
        <v>181</v>
      </c>
      <c r="C191" s="46"/>
      <c r="D191" s="46"/>
      <c r="E191" s="46"/>
      <c r="F191" s="47"/>
      <c r="G191" s="46"/>
      <c r="H191" s="46"/>
      <c r="I191" s="114"/>
      <c r="J191" s="114"/>
      <c r="K191" s="100" t="str">
        <f t="shared" si="17"/>
        <v/>
      </c>
      <c r="L191" s="48" t="str">
        <f>IFERROR(VLOOKUP(F191,Lists!B:C,2,FALSE),"")</f>
        <v/>
      </c>
      <c r="M191" s="56" t="str">
        <f>IFERROR(INDEX(Sheet1!$B$2:$B$4,MATCH('Claims Summary'!U191,Sheet1!$A$2:$A$4,0)),"")</f>
        <v/>
      </c>
      <c r="N191" s="48" t="str">
        <f t="shared" si="18"/>
        <v/>
      </c>
      <c r="O191" s="88">
        <f>IFERROR(INDEX('LTSS Rates'!$A$2:$E$5,MATCH(W191,'LTSS Rates'!$A$2:$A$5,0),MATCH(X191,'LTSS Rates'!$A$2:$E$2,0)),0)</f>
        <v>0</v>
      </c>
      <c r="P191" s="49" t="str">
        <f t="shared" si="19"/>
        <v/>
      </c>
      <c r="Q191" s="61"/>
      <c r="R191" s="64" t="str">
        <f t="shared" si="20"/>
        <v/>
      </c>
      <c r="T191" s="39" t="s">
        <v>206</v>
      </c>
      <c r="U191" s="41" t="str">
        <f t="shared" si="14"/>
        <v>Personal Supports</v>
      </c>
      <c r="W191" s="39" t="str">
        <f t="shared" si="15"/>
        <v>Personal Supports</v>
      </c>
      <c r="X191" s="84" t="str">
        <f t="shared" si="16"/>
        <v xml:space="preserve"> Rate</v>
      </c>
    </row>
    <row r="192" spans="2:24" ht="14.45" customHeight="1" x14ac:dyDescent="0.25">
      <c r="B192" s="50">
        <v>182</v>
      </c>
      <c r="C192" s="46"/>
      <c r="D192" s="46"/>
      <c r="E192" s="46"/>
      <c r="F192" s="47"/>
      <c r="G192" s="46"/>
      <c r="H192" s="46"/>
      <c r="I192" s="114"/>
      <c r="J192" s="114"/>
      <c r="K192" s="100" t="str">
        <f t="shared" si="17"/>
        <v/>
      </c>
      <c r="L192" s="48" t="str">
        <f>IFERROR(VLOOKUP(F192,Lists!B:C,2,FALSE),"")</f>
        <v/>
      </c>
      <c r="M192" s="56" t="str">
        <f>IFERROR(INDEX(Sheet1!$B$2:$B$4,MATCH('Claims Summary'!U192,Sheet1!$A$2:$A$4,0)),"")</f>
        <v/>
      </c>
      <c r="N192" s="48" t="str">
        <f t="shared" si="18"/>
        <v/>
      </c>
      <c r="O192" s="88">
        <f>IFERROR(INDEX('LTSS Rates'!$A$2:$E$5,MATCH(W192,'LTSS Rates'!$A$2:$A$5,0),MATCH(X192,'LTSS Rates'!$A$2:$E$2,0)),0)</f>
        <v>0</v>
      </c>
      <c r="P192" s="49" t="str">
        <f t="shared" si="19"/>
        <v/>
      </c>
      <c r="Q192" s="61"/>
      <c r="R192" s="64" t="str">
        <f t="shared" si="20"/>
        <v/>
      </c>
      <c r="T192" s="39" t="s">
        <v>206</v>
      </c>
      <c r="U192" s="41" t="str">
        <f t="shared" si="14"/>
        <v>Personal Supports</v>
      </c>
      <c r="W192" s="39" t="str">
        <f t="shared" si="15"/>
        <v>Personal Supports</v>
      </c>
      <c r="X192" s="84" t="str">
        <f t="shared" si="16"/>
        <v xml:space="preserve"> Rate</v>
      </c>
    </row>
    <row r="193" spans="2:24" ht="14.45" customHeight="1" x14ac:dyDescent="0.25">
      <c r="B193" s="50">
        <v>183</v>
      </c>
      <c r="C193" s="46"/>
      <c r="D193" s="46"/>
      <c r="E193" s="46"/>
      <c r="F193" s="47"/>
      <c r="G193" s="46"/>
      <c r="H193" s="46"/>
      <c r="I193" s="114"/>
      <c r="J193" s="114"/>
      <c r="K193" s="100" t="str">
        <f t="shared" si="17"/>
        <v/>
      </c>
      <c r="L193" s="48" t="str">
        <f>IFERROR(VLOOKUP(F193,Lists!B:C,2,FALSE),"")</f>
        <v/>
      </c>
      <c r="M193" s="56" t="str">
        <f>IFERROR(INDEX(Sheet1!$B$2:$B$4,MATCH('Claims Summary'!U193,Sheet1!$A$2:$A$4,0)),"")</f>
        <v/>
      </c>
      <c r="N193" s="48" t="str">
        <f t="shared" si="18"/>
        <v/>
      </c>
      <c r="O193" s="88">
        <f>IFERROR(INDEX('LTSS Rates'!$A$2:$E$5,MATCH(W193,'LTSS Rates'!$A$2:$A$5,0),MATCH(X193,'LTSS Rates'!$A$2:$E$2,0)),0)</f>
        <v>0</v>
      </c>
      <c r="P193" s="49" t="str">
        <f t="shared" si="19"/>
        <v/>
      </c>
      <c r="Q193" s="61"/>
      <c r="R193" s="64" t="str">
        <f t="shared" si="20"/>
        <v/>
      </c>
      <c r="T193" s="39" t="s">
        <v>206</v>
      </c>
      <c r="U193" s="41" t="str">
        <f t="shared" si="14"/>
        <v>Personal Supports</v>
      </c>
      <c r="W193" s="39" t="str">
        <f t="shared" si="15"/>
        <v>Personal Supports</v>
      </c>
      <c r="X193" s="84" t="str">
        <f t="shared" si="16"/>
        <v xml:space="preserve"> Rate</v>
      </c>
    </row>
    <row r="194" spans="2:24" ht="14.45" customHeight="1" x14ac:dyDescent="0.25">
      <c r="B194" s="45">
        <v>184</v>
      </c>
      <c r="C194" s="46"/>
      <c r="D194" s="46"/>
      <c r="E194" s="46"/>
      <c r="F194" s="47"/>
      <c r="G194" s="46"/>
      <c r="H194" s="46"/>
      <c r="I194" s="114"/>
      <c r="J194" s="114"/>
      <c r="K194" s="100" t="str">
        <f t="shared" si="17"/>
        <v/>
      </c>
      <c r="L194" s="48" t="str">
        <f>IFERROR(VLOOKUP(F194,Lists!B:C,2,FALSE),"")</f>
        <v/>
      </c>
      <c r="M194" s="56" t="str">
        <f>IFERROR(INDEX(Sheet1!$B$2:$B$4,MATCH('Claims Summary'!U194,Sheet1!$A$2:$A$4,0)),"")</f>
        <v/>
      </c>
      <c r="N194" s="48" t="str">
        <f t="shared" si="18"/>
        <v/>
      </c>
      <c r="O194" s="88">
        <f>IFERROR(INDEX('LTSS Rates'!$A$2:$E$5,MATCH(W194,'LTSS Rates'!$A$2:$A$5,0),MATCH(X194,'LTSS Rates'!$A$2:$E$2,0)),0)</f>
        <v>0</v>
      </c>
      <c r="P194" s="49" t="str">
        <f t="shared" si="19"/>
        <v/>
      </c>
      <c r="Q194" s="61"/>
      <c r="R194" s="64" t="str">
        <f t="shared" si="20"/>
        <v/>
      </c>
      <c r="T194" s="39" t="s">
        <v>206</v>
      </c>
      <c r="U194" s="41" t="str">
        <f t="shared" si="14"/>
        <v>Personal Supports</v>
      </c>
      <c r="W194" s="39" t="str">
        <f t="shared" si="15"/>
        <v>Personal Supports</v>
      </c>
      <c r="X194" s="84" t="str">
        <f t="shared" si="16"/>
        <v xml:space="preserve"> Rate</v>
      </c>
    </row>
    <row r="195" spans="2:24" ht="14.45" customHeight="1" x14ac:dyDescent="0.25">
      <c r="B195" s="50">
        <v>185</v>
      </c>
      <c r="C195" s="46"/>
      <c r="D195" s="46"/>
      <c r="E195" s="46"/>
      <c r="F195" s="47"/>
      <c r="G195" s="46"/>
      <c r="H195" s="46"/>
      <c r="I195" s="114"/>
      <c r="J195" s="114"/>
      <c r="K195" s="100" t="str">
        <f t="shared" si="17"/>
        <v/>
      </c>
      <c r="L195" s="48" t="str">
        <f>IFERROR(VLOOKUP(F195,Lists!B:C,2,FALSE),"")</f>
        <v/>
      </c>
      <c r="M195" s="56" t="str">
        <f>IFERROR(INDEX(Sheet1!$B$2:$B$4,MATCH('Claims Summary'!U195,Sheet1!$A$2:$A$4,0)),"")</f>
        <v/>
      </c>
      <c r="N195" s="48" t="str">
        <f t="shared" si="18"/>
        <v/>
      </c>
      <c r="O195" s="88">
        <f>IFERROR(INDEX('LTSS Rates'!$A$2:$E$5,MATCH(W195,'LTSS Rates'!$A$2:$A$5,0),MATCH(X195,'LTSS Rates'!$A$2:$E$2,0)),0)</f>
        <v>0</v>
      </c>
      <c r="P195" s="49" t="str">
        <f t="shared" si="19"/>
        <v/>
      </c>
      <c r="Q195" s="61"/>
      <c r="R195" s="64" t="str">
        <f t="shared" si="20"/>
        <v/>
      </c>
      <c r="T195" s="39" t="s">
        <v>206</v>
      </c>
      <c r="U195" s="41" t="str">
        <f t="shared" si="14"/>
        <v>Personal Supports</v>
      </c>
      <c r="W195" s="39" t="str">
        <f t="shared" si="15"/>
        <v>Personal Supports</v>
      </c>
      <c r="X195" s="84" t="str">
        <f t="shared" si="16"/>
        <v xml:space="preserve"> Rate</v>
      </c>
    </row>
    <row r="196" spans="2:24" ht="14.45" customHeight="1" x14ac:dyDescent="0.25">
      <c r="B196" s="50">
        <v>186</v>
      </c>
      <c r="C196" s="46"/>
      <c r="D196" s="46"/>
      <c r="E196" s="46"/>
      <c r="F196" s="47"/>
      <c r="G196" s="46"/>
      <c r="H196" s="46"/>
      <c r="I196" s="114"/>
      <c r="J196" s="114"/>
      <c r="K196" s="100" t="str">
        <f t="shared" si="17"/>
        <v/>
      </c>
      <c r="L196" s="48" t="str">
        <f>IFERROR(VLOOKUP(F196,Lists!B:C,2,FALSE),"")</f>
        <v/>
      </c>
      <c r="M196" s="56" t="str">
        <f>IFERROR(INDEX(Sheet1!$B$2:$B$4,MATCH('Claims Summary'!U196,Sheet1!$A$2:$A$4,0)),"")</f>
        <v/>
      </c>
      <c r="N196" s="48" t="str">
        <f t="shared" si="18"/>
        <v/>
      </c>
      <c r="O196" s="88">
        <f>IFERROR(INDEX('LTSS Rates'!$A$2:$E$5,MATCH(W196,'LTSS Rates'!$A$2:$A$5,0),MATCH(X196,'LTSS Rates'!$A$2:$E$2,0)),0)</f>
        <v>0</v>
      </c>
      <c r="P196" s="49" t="str">
        <f t="shared" si="19"/>
        <v/>
      </c>
      <c r="Q196" s="61"/>
      <c r="R196" s="64" t="str">
        <f t="shared" si="20"/>
        <v/>
      </c>
      <c r="T196" s="39" t="s">
        <v>206</v>
      </c>
      <c r="U196" s="41" t="str">
        <f t="shared" si="14"/>
        <v>Personal Supports</v>
      </c>
      <c r="W196" s="39" t="str">
        <f t="shared" si="15"/>
        <v>Personal Supports</v>
      </c>
      <c r="X196" s="84" t="str">
        <f t="shared" si="16"/>
        <v xml:space="preserve"> Rate</v>
      </c>
    </row>
    <row r="197" spans="2:24" ht="14.45" customHeight="1" x14ac:dyDescent="0.25">
      <c r="B197" s="50">
        <v>187</v>
      </c>
      <c r="C197" s="46"/>
      <c r="D197" s="46"/>
      <c r="E197" s="46"/>
      <c r="F197" s="47"/>
      <c r="G197" s="46"/>
      <c r="H197" s="46"/>
      <c r="I197" s="114"/>
      <c r="J197" s="114"/>
      <c r="K197" s="100" t="str">
        <f t="shared" si="17"/>
        <v/>
      </c>
      <c r="L197" s="48" t="str">
        <f>IFERROR(VLOOKUP(F197,Lists!B:C,2,FALSE),"")</f>
        <v/>
      </c>
      <c r="M197" s="56" t="str">
        <f>IFERROR(INDEX(Sheet1!$B$2:$B$4,MATCH('Claims Summary'!U197,Sheet1!$A$2:$A$4,0)),"")</f>
        <v/>
      </c>
      <c r="N197" s="48" t="str">
        <f t="shared" si="18"/>
        <v/>
      </c>
      <c r="O197" s="88">
        <f>IFERROR(INDEX('LTSS Rates'!$A$2:$E$5,MATCH(W197,'LTSS Rates'!$A$2:$A$5,0),MATCH(X197,'LTSS Rates'!$A$2:$E$2,0)),0)</f>
        <v>0</v>
      </c>
      <c r="P197" s="49" t="str">
        <f t="shared" si="19"/>
        <v/>
      </c>
      <c r="Q197" s="61"/>
      <c r="R197" s="64" t="str">
        <f t="shared" si="20"/>
        <v/>
      </c>
      <c r="T197" s="39" t="s">
        <v>206</v>
      </c>
      <c r="U197" s="41" t="str">
        <f t="shared" si="14"/>
        <v>Personal Supports</v>
      </c>
      <c r="W197" s="39" t="str">
        <f t="shared" si="15"/>
        <v>Personal Supports</v>
      </c>
      <c r="X197" s="84" t="str">
        <f t="shared" si="16"/>
        <v xml:space="preserve"> Rate</v>
      </c>
    </row>
    <row r="198" spans="2:24" ht="14.45" customHeight="1" x14ac:dyDescent="0.25">
      <c r="B198" s="45">
        <v>188</v>
      </c>
      <c r="C198" s="46"/>
      <c r="D198" s="46"/>
      <c r="E198" s="46"/>
      <c r="F198" s="47"/>
      <c r="G198" s="46"/>
      <c r="H198" s="46"/>
      <c r="I198" s="114"/>
      <c r="J198" s="114"/>
      <c r="K198" s="100" t="str">
        <f t="shared" si="17"/>
        <v/>
      </c>
      <c r="L198" s="48" t="str">
        <f>IFERROR(VLOOKUP(F198,Lists!B:C,2,FALSE),"")</f>
        <v/>
      </c>
      <c r="M198" s="56" t="str">
        <f>IFERROR(INDEX(Sheet1!$B$2:$B$4,MATCH('Claims Summary'!U198,Sheet1!$A$2:$A$4,0)),"")</f>
        <v/>
      </c>
      <c r="N198" s="48" t="str">
        <f t="shared" si="18"/>
        <v/>
      </c>
      <c r="O198" s="88">
        <f>IFERROR(INDEX('LTSS Rates'!$A$2:$E$5,MATCH(W198,'LTSS Rates'!$A$2:$A$5,0),MATCH(X198,'LTSS Rates'!$A$2:$E$2,0)),0)</f>
        <v>0</v>
      </c>
      <c r="P198" s="49" t="str">
        <f t="shared" si="19"/>
        <v/>
      </c>
      <c r="Q198" s="61"/>
      <c r="R198" s="64" t="str">
        <f t="shared" si="20"/>
        <v/>
      </c>
      <c r="T198" s="39" t="s">
        <v>206</v>
      </c>
      <c r="U198" s="41" t="str">
        <f t="shared" si="14"/>
        <v>Personal Supports</v>
      </c>
      <c r="W198" s="39" t="str">
        <f t="shared" si="15"/>
        <v>Personal Supports</v>
      </c>
      <c r="X198" s="84" t="str">
        <f t="shared" si="16"/>
        <v xml:space="preserve"> Rate</v>
      </c>
    </row>
    <row r="199" spans="2:24" ht="14.45" customHeight="1" x14ac:dyDescent="0.25">
      <c r="B199" s="50">
        <v>189</v>
      </c>
      <c r="C199" s="46"/>
      <c r="D199" s="46"/>
      <c r="E199" s="46"/>
      <c r="F199" s="47"/>
      <c r="G199" s="46"/>
      <c r="H199" s="46"/>
      <c r="I199" s="114"/>
      <c r="J199" s="114"/>
      <c r="K199" s="100" t="str">
        <f t="shared" si="17"/>
        <v/>
      </c>
      <c r="L199" s="48" t="str">
        <f>IFERROR(VLOOKUP(F199,Lists!B:C,2,FALSE),"")</f>
        <v/>
      </c>
      <c r="M199" s="56" t="str">
        <f>IFERROR(INDEX(Sheet1!$B$2:$B$4,MATCH('Claims Summary'!U199,Sheet1!$A$2:$A$4,0)),"")</f>
        <v/>
      </c>
      <c r="N199" s="48" t="str">
        <f t="shared" si="18"/>
        <v/>
      </c>
      <c r="O199" s="88">
        <f>IFERROR(INDEX('LTSS Rates'!$A$2:$E$5,MATCH(W199,'LTSS Rates'!$A$2:$A$5,0),MATCH(X199,'LTSS Rates'!$A$2:$E$2,0)),0)</f>
        <v>0</v>
      </c>
      <c r="P199" s="49" t="str">
        <f t="shared" si="19"/>
        <v/>
      </c>
      <c r="Q199" s="61"/>
      <c r="R199" s="64" t="str">
        <f t="shared" si="20"/>
        <v/>
      </c>
      <c r="T199" s="39" t="s">
        <v>206</v>
      </c>
      <c r="U199" s="41" t="str">
        <f t="shared" si="14"/>
        <v>Personal Supports</v>
      </c>
      <c r="W199" s="39" t="str">
        <f t="shared" si="15"/>
        <v>Personal Supports</v>
      </c>
      <c r="X199" s="84" t="str">
        <f t="shared" si="16"/>
        <v xml:space="preserve"> Rate</v>
      </c>
    </row>
    <row r="200" spans="2:24" ht="14.45" customHeight="1" x14ac:dyDescent="0.25">
      <c r="B200" s="50">
        <v>190</v>
      </c>
      <c r="C200" s="46"/>
      <c r="D200" s="46"/>
      <c r="E200" s="46"/>
      <c r="F200" s="47"/>
      <c r="G200" s="46"/>
      <c r="H200" s="46"/>
      <c r="I200" s="114"/>
      <c r="J200" s="114"/>
      <c r="K200" s="100" t="str">
        <f t="shared" si="17"/>
        <v/>
      </c>
      <c r="L200" s="48" t="str">
        <f>IFERROR(VLOOKUP(F200,Lists!B:C,2,FALSE),"")</f>
        <v/>
      </c>
      <c r="M200" s="56" t="str">
        <f>IFERROR(INDEX(Sheet1!$B$2:$B$4,MATCH('Claims Summary'!U200,Sheet1!$A$2:$A$4,0)),"")</f>
        <v/>
      </c>
      <c r="N200" s="48" t="str">
        <f t="shared" si="18"/>
        <v/>
      </c>
      <c r="O200" s="88">
        <f>IFERROR(INDEX('LTSS Rates'!$A$2:$E$5,MATCH(W200,'LTSS Rates'!$A$2:$A$5,0),MATCH(X200,'LTSS Rates'!$A$2:$E$2,0)),0)</f>
        <v>0</v>
      </c>
      <c r="P200" s="49" t="str">
        <f t="shared" si="19"/>
        <v/>
      </c>
      <c r="Q200" s="61"/>
      <c r="R200" s="64" t="str">
        <f t="shared" si="20"/>
        <v/>
      </c>
      <c r="T200" s="39" t="s">
        <v>206</v>
      </c>
      <c r="U200" s="41" t="str">
        <f t="shared" si="14"/>
        <v>Personal Supports</v>
      </c>
      <c r="W200" s="39" t="str">
        <f t="shared" si="15"/>
        <v>Personal Supports</v>
      </c>
      <c r="X200" s="84" t="str">
        <f t="shared" si="16"/>
        <v xml:space="preserve"> Rate</v>
      </c>
    </row>
    <row r="201" spans="2:24" ht="14.45" customHeight="1" x14ac:dyDescent="0.25">
      <c r="B201" s="50">
        <v>191</v>
      </c>
      <c r="C201" s="46"/>
      <c r="D201" s="46"/>
      <c r="E201" s="46"/>
      <c r="F201" s="47"/>
      <c r="G201" s="46"/>
      <c r="H201" s="46"/>
      <c r="I201" s="114"/>
      <c r="J201" s="114"/>
      <c r="K201" s="100" t="str">
        <f t="shared" si="17"/>
        <v/>
      </c>
      <c r="L201" s="48" t="str">
        <f>IFERROR(VLOOKUP(F201,Lists!B:C,2,FALSE),"")</f>
        <v/>
      </c>
      <c r="M201" s="56" t="str">
        <f>IFERROR(INDEX(Sheet1!$B$2:$B$4,MATCH('Claims Summary'!U201,Sheet1!$A$2:$A$4,0)),"")</f>
        <v/>
      </c>
      <c r="N201" s="48" t="str">
        <f t="shared" si="18"/>
        <v/>
      </c>
      <c r="O201" s="88">
        <f>IFERROR(INDEX('LTSS Rates'!$A$2:$E$5,MATCH(W201,'LTSS Rates'!$A$2:$A$5,0),MATCH(X201,'LTSS Rates'!$A$2:$E$2,0)),0)</f>
        <v>0</v>
      </c>
      <c r="P201" s="49" t="str">
        <f t="shared" si="19"/>
        <v/>
      </c>
      <c r="Q201" s="61"/>
      <c r="R201" s="64" t="str">
        <f t="shared" si="20"/>
        <v/>
      </c>
      <c r="T201" s="39" t="s">
        <v>206</v>
      </c>
      <c r="U201" s="41" t="str">
        <f t="shared" si="14"/>
        <v>Personal Supports</v>
      </c>
      <c r="W201" s="39" t="str">
        <f t="shared" si="15"/>
        <v>Personal Supports</v>
      </c>
      <c r="X201" s="84" t="str">
        <f t="shared" si="16"/>
        <v xml:space="preserve"> Rate</v>
      </c>
    </row>
    <row r="202" spans="2:24" ht="14.45" customHeight="1" x14ac:dyDescent="0.25">
      <c r="B202" s="45">
        <v>192</v>
      </c>
      <c r="C202" s="46"/>
      <c r="D202" s="46"/>
      <c r="E202" s="46"/>
      <c r="F202" s="47"/>
      <c r="G202" s="46"/>
      <c r="H202" s="46"/>
      <c r="I202" s="114"/>
      <c r="J202" s="114"/>
      <c r="K202" s="100" t="str">
        <f t="shared" si="17"/>
        <v/>
      </c>
      <c r="L202" s="48" t="str">
        <f>IFERROR(VLOOKUP(F202,Lists!B:C,2,FALSE),"")</f>
        <v/>
      </c>
      <c r="M202" s="56" t="str">
        <f>IFERROR(INDEX(Sheet1!$B$2:$B$4,MATCH('Claims Summary'!U202,Sheet1!$A$2:$A$4,0)),"")</f>
        <v/>
      </c>
      <c r="N202" s="48" t="str">
        <f t="shared" si="18"/>
        <v/>
      </c>
      <c r="O202" s="88">
        <f>IFERROR(INDEX('LTSS Rates'!$A$2:$E$5,MATCH(W202,'LTSS Rates'!$A$2:$A$5,0),MATCH(X202,'LTSS Rates'!$A$2:$E$2,0)),0)</f>
        <v>0</v>
      </c>
      <c r="P202" s="49" t="str">
        <f t="shared" si="19"/>
        <v/>
      </c>
      <c r="Q202" s="61"/>
      <c r="R202" s="64" t="str">
        <f t="shared" si="20"/>
        <v/>
      </c>
      <c r="T202" s="39" t="s">
        <v>206</v>
      </c>
      <c r="U202" s="41" t="str">
        <f t="shared" si="14"/>
        <v>Personal Supports</v>
      </c>
      <c r="W202" s="39" t="str">
        <f t="shared" si="15"/>
        <v>Personal Supports</v>
      </c>
      <c r="X202" s="84" t="str">
        <f t="shared" si="16"/>
        <v xml:space="preserve"> Rate</v>
      </c>
    </row>
    <row r="203" spans="2:24" ht="14.45" customHeight="1" x14ac:dyDescent="0.25">
      <c r="B203" s="50">
        <v>193</v>
      </c>
      <c r="C203" s="46"/>
      <c r="D203" s="46"/>
      <c r="E203" s="46"/>
      <c r="F203" s="47"/>
      <c r="G203" s="46"/>
      <c r="H203" s="46"/>
      <c r="I203" s="114"/>
      <c r="J203" s="114"/>
      <c r="K203" s="100" t="str">
        <f t="shared" si="17"/>
        <v/>
      </c>
      <c r="L203" s="48" t="str">
        <f>IFERROR(VLOOKUP(F203,Lists!B:C,2,FALSE),"")</f>
        <v/>
      </c>
      <c r="M203" s="56" t="str">
        <f>IFERROR(INDEX(Sheet1!$B$2:$B$4,MATCH('Claims Summary'!U203,Sheet1!$A$2:$A$4,0)),"")</f>
        <v/>
      </c>
      <c r="N203" s="48" t="str">
        <f t="shared" si="18"/>
        <v/>
      </c>
      <c r="O203" s="88">
        <f>IFERROR(INDEX('LTSS Rates'!$A$2:$E$5,MATCH(W203,'LTSS Rates'!$A$2:$A$5,0),MATCH(X203,'LTSS Rates'!$A$2:$E$2,0)),0)</f>
        <v>0</v>
      </c>
      <c r="P203" s="49" t="str">
        <f t="shared" si="19"/>
        <v/>
      </c>
      <c r="Q203" s="61"/>
      <c r="R203" s="64" t="str">
        <f t="shared" si="20"/>
        <v/>
      </c>
      <c r="T203" s="39" t="s">
        <v>206</v>
      </c>
      <c r="U203" s="41" t="str">
        <f t="shared" ref="U203:U266" si="21">CONCATENATE(T203,G203)</f>
        <v>Personal Supports</v>
      </c>
      <c r="W203" s="39" t="str">
        <f t="shared" ref="W203:W266" si="22">IF(G203="State Funded",CONCATENATE(T203,"CP"),CONCATENATE(T203,G203))</f>
        <v>Personal Supports</v>
      </c>
      <c r="X203" s="84" t="str">
        <f t="shared" ref="X203:X266" si="23">CONCATENATE(L203," ","Rate")</f>
        <v xml:space="preserve"> Rate</v>
      </c>
    </row>
    <row r="204" spans="2:24" ht="14.45" customHeight="1" x14ac:dyDescent="0.25">
      <c r="B204" s="50">
        <v>194</v>
      </c>
      <c r="C204" s="46"/>
      <c r="D204" s="46"/>
      <c r="E204" s="46"/>
      <c r="F204" s="47"/>
      <c r="G204" s="46"/>
      <c r="H204" s="46"/>
      <c r="I204" s="114"/>
      <c r="J204" s="114"/>
      <c r="K204" s="100" t="str">
        <f t="shared" ref="K204:K267" si="24">IF(I204="","",I204)</f>
        <v/>
      </c>
      <c r="L204" s="48" t="str">
        <f>IFERROR(VLOOKUP(F204,Lists!B:C,2,FALSE),"")</f>
        <v/>
      </c>
      <c r="M204" s="56" t="str">
        <f>IFERROR(INDEX(Sheet1!$B$2:$B$4,MATCH('Claims Summary'!U204,Sheet1!$A$2:$A$4,0)),"")</f>
        <v/>
      </c>
      <c r="N204" s="48" t="str">
        <f t="shared" ref="N204:N267" si="25">IF(J204="","",(MROUND((J204-I204)*24,0.25)*4))</f>
        <v/>
      </c>
      <c r="O204" s="88">
        <f>IFERROR(INDEX('LTSS Rates'!$A$2:$E$5,MATCH(W204,'LTSS Rates'!$A$2:$A$5,0),MATCH(X204,'LTSS Rates'!$A$2:$E$2,0)),0)</f>
        <v>0</v>
      </c>
      <c r="P204" s="49" t="str">
        <f t="shared" ref="P204:P267" si="26">IF(H204="","",(IFERROR(N204*O204,0)))</f>
        <v/>
      </c>
      <c r="Q204" s="61"/>
      <c r="R204" s="64" t="str">
        <f t="shared" ref="R204:R267" si="27">IF(P204="","",(P204+Q204))</f>
        <v/>
      </c>
      <c r="T204" s="39" t="s">
        <v>206</v>
      </c>
      <c r="U204" s="41" t="str">
        <f t="shared" si="21"/>
        <v>Personal Supports</v>
      </c>
      <c r="W204" s="39" t="str">
        <f t="shared" si="22"/>
        <v>Personal Supports</v>
      </c>
      <c r="X204" s="84" t="str">
        <f t="shared" si="23"/>
        <v xml:space="preserve"> Rate</v>
      </c>
    </row>
    <row r="205" spans="2:24" ht="14.45" customHeight="1" x14ac:dyDescent="0.25">
      <c r="B205" s="50">
        <v>195</v>
      </c>
      <c r="C205" s="46"/>
      <c r="D205" s="46"/>
      <c r="E205" s="46"/>
      <c r="F205" s="47"/>
      <c r="G205" s="46"/>
      <c r="H205" s="46"/>
      <c r="I205" s="114"/>
      <c r="J205" s="114"/>
      <c r="K205" s="100" t="str">
        <f t="shared" si="24"/>
        <v/>
      </c>
      <c r="L205" s="48" t="str">
        <f>IFERROR(VLOOKUP(F205,Lists!B:C,2,FALSE),"")</f>
        <v/>
      </c>
      <c r="M205" s="56" t="str">
        <f>IFERROR(INDEX(Sheet1!$B$2:$B$4,MATCH('Claims Summary'!U205,Sheet1!$A$2:$A$4,0)),"")</f>
        <v/>
      </c>
      <c r="N205" s="48" t="str">
        <f t="shared" si="25"/>
        <v/>
      </c>
      <c r="O205" s="88">
        <f>IFERROR(INDEX('LTSS Rates'!$A$2:$E$5,MATCH(W205,'LTSS Rates'!$A$2:$A$5,0),MATCH(X205,'LTSS Rates'!$A$2:$E$2,0)),0)</f>
        <v>0</v>
      </c>
      <c r="P205" s="49" t="str">
        <f t="shared" si="26"/>
        <v/>
      </c>
      <c r="Q205" s="61"/>
      <c r="R205" s="64" t="str">
        <f t="shared" si="27"/>
        <v/>
      </c>
      <c r="T205" s="39" t="s">
        <v>206</v>
      </c>
      <c r="U205" s="41" t="str">
        <f t="shared" si="21"/>
        <v>Personal Supports</v>
      </c>
      <c r="W205" s="39" t="str">
        <f t="shared" si="22"/>
        <v>Personal Supports</v>
      </c>
      <c r="X205" s="84" t="str">
        <f t="shared" si="23"/>
        <v xml:space="preserve"> Rate</v>
      </c>
    </row>
    <row r="206" spans="2:24" ht="14.45" customHeight="1" x14ac:dyDescent="0.25">
      <c r="B206" s="45">
        <v>196</v>
      </c>
      <c r="C206" s="46"/>
      <c r="D206" s="46"/>
      <c r="E206" s="46"/>
      <c r="F206" s="47"/>
      <c r="G206" s="46"/>
      <c r="H206" s="46"/>
      <c r="I206" s="114"/>
      <c r="J206" s="114"/>
      <c r="K206" s="100" t="str">
        <f t="shared" si="24"/>
        <v/>
      </c>
      <c r="L206" s="48" t="str">
        <f>IFERROR(VLOOKUP(F206,Lists!B:C,2,FALSE),"")</f>
        <v/>
      </c>
      <c r="M206" s="56" t="str">
        <f>IFERROR(INDEX(Sheet1!$B$2:$B$4,MATCH('Claims Summary'!U206,Sheet1!$A$2:$A$4,0)),"")</f>
        <v/>
      </c>
      <c r="N206" s="48" t="str">
        <f t="shared" si="25"/>
        <v/>
      </c>
      <c r="O206" s="88">
        <f>IFERROR(INDEX('LTSS Rates'!$A$2:$E$5,MATCH(W206,'LTSS Rates'!$A$2:$A$5,0),MATCH(X206,'LTSS Rates'!$A$2:$E$2,0)),0)</f>
        <v>0</v>
      </c>
      <c r="P206" s="49" t="str">
        <f t="shared" si="26"/>
        <v/>
      </c>
      <c r="Q206" s="61"/>
      <c r="R206" s="64" t="str">
        <f t="shared" si="27"/>
        <v/>
      </c>
      <c r="T206" s="39" t="s">
        <v>206</v>
      </c>
      <c r="U206" s="41" t="str">
        <f t="shared" si="21"/>
        <v>Personal Supports</v>
      </c>
      <c r="W206" s="39" t="str">
        <f t="shared" si="22"/>
        <v>Personal Supports</v>
      </c>
      <c r="X206" s="84" t="str">
        <f t="shared" si="23"/>
        <v xml:space="preserve"> Rate</v>
      </c>
    </row>
    <row r="207" spans="2:24" ht="14.45" customHeight="1" x14ac:dyDescent="0.25">
      <c r="B207" s="50">
        <v>197</v>
      </c>
      <c r="C207" s="46"/>
      <c r="D207" s="46"/>
      <c r="E207" s="46"/>
      <c r="F207" s="47"/>
      <c r="G207" s="46"/>
      <c r="H207" s="46"/>
      <c r="I207" s="114"/>
      <c r="J207" s="114"/>
      <c r="K207" s="100" t="str">
        <f t="shared" si="24"/>
        <v/>
      </c>
      <c r="L207" s="48" t="str">
        <f>IFERROR(VLOOKUP(F207,Lists!B:C,2,FALSE),"")</f>
        <v/>
      </c>
      <c r="M207" s="56" t="str">
        <f>IFERROR(INDEX(Sheet1!$B$2:$B$4,MATCH('Claims Summary'!U207,Sheet1!$A$2:$A$4,0)),"")</f>
        <v/>
      </c>
      <c r="N207" s="48" t="str">
        <f t="shared" si="25"/>
        <v/>
      </c>
      <c r="O207" s="88">
        <f>IFERROR(INDEX('LTSS Rates'!$A$2:$E$5,MATCH(W207,'LTSS Rates'!$A$2:$A$5,0),MATCH(X207,'LTSS Rates'!$A$2:$E$2,0)),0)</f>
        <v>0</v>
      </c>
      <c r="P207" s="49" t="str">
        <f t="shared" si="26"/>
        <v/>
      </c>
      <c r="Q207" s="61"/>
      <c r="R207" s="64" t="str">
        <f t="shared" si="27"/>
        <v/>
      </c>
      <c r="T207" s="39" t="s">
        <v>206</v>
      </c>
      <c r="U207" s="41" t="str">
        <f t="shared" si="21"/>
        <v>Personal Supports</v>
      </c>
      <c r="W207" s="39" t="str">
        <f t="shared" si="22"/>
        <v>Personal Supports</v>
      </c>
      <c r="X207" s="84" t="str">
        <f t="shared" si="23"/>
        <v xml:space="preserve"> Rate</v>
      </c>
    </row>
    <row r="208" spans="2:24" ht="14.45" customHeight="1" x14ac:dyDescent="0.25">
      <c r="B208" s="50">
        <v>198</v>
      </c>
      <c r="C208" s="46"/>
      <c r="D208" s="46"/>
      <c r="E208" s="46"/>
      <c r="F208" s="47"/>
      <c r="G208" s="46"/>
      <c r="H208" s="46"/>
      <c r="I208" s="114"/>
      <c r="J208" s="114"/>
      <c r="K208" s="100" t="str">
        <f t="shared" si="24"/>
        <v/>
      </c>
      <c r="L208" s="48" t="str">
        <f>IFERROR(VLOOKUP(F208,Lists!B:C,2,FALSE),"")</f>
        <v/>
      </c>
      <c r="M208" s="56" t="str">
        <f>IFERROR(INDEX(Sheet1!$B$2:$B$4,MATCH('Claims Summary'!U208,Sheet1!$A$2:$A$4,0)),"")</f>
        <v/>
      </c>
      <c r="N208" s="48" t="str">
        <f t="shared" si="25"/>
        <v/>
      </c>
      <c r="O208" s="88">
        <f>IFERROR(INDEX('LTSS Rates'!$A$2:$E$5,MATCH(W208,'LTSS Rates'!$A$2:$A$5,0),MATCH(X208,'LTSS Rates'!$A$2:$E$2,0)),0)</f>
        <v>0</v>
      </c>
      <c r="P208" s="49" t="str">
        <f t="shared" si="26"/>
        <v/>
      </c>
      <c r="Q208" s="61"/>
      <c r="R208" s="64" t="str">
        <f t="shared" si="27"/>
        <v/>
      </c>
      <c r="T208" s="39" t="s">
        <v>206</v>
      </c>
      <c r="U208" s="41" t="str">
        <f t="shared" si="21"/>
        <v>Personal Supports</v>
      </c>
      <c r="W208" s="39" t="str">
        <f t="shared" si="22"/>
        <v>Personal Supports</v>
      </c>
      <c r="X208" s="84" t="str">
        <f t="shared" si="23"/>
        <v xml:space="preserve"> Rate</v>
      </c>
    </row>
    <row r="209" spans="2:24" ht="14.45" customHeight="1" x14ac:dyDescent="0.25">
      <c r="B209" s="50">
        <v>199</v>
      </c>
      <c r="C209" s="46"/>
      <c r="D209" s="46"/>
      <c r="E209" s="46"/>
      <c r="F209" s="47"/>
      <c r="G209" s="46"/>
      <c r="H209" s="46"/>
      <c r="I209" s="114"/>
      <c r="J209" s="114"/>
      <c r="K209" s="100" t="str">
        <f t="shared" si="24"/>
        <v/>
      </c>
      <c r="L209" s="48" t="str">
        <f>IFERROR(VLOOKUP(F209,Lists!B:C,2,FALSE),"")</f>
        <v/>
      </c>
      <c r="M209" s="56" t="str">
        <f>IFERROR(INDEX(Sheet1!$B$2:$B$4,MATCH('Claims Summary'!U209,Sheet1!$A$2:$A$4,0)),"")</f>
        <v/>
      </c>
      <c r="N209" s="48" t="str">
        <f t="shared" si="25"/>
        <v/>
      </c>
      <c r="O209" s="88">
        <f>IFERROR(INDEX('LTSS Rates'!$A$2:$E$5,MATCH(W209,'LTSS Rates'!$A$2:$A$5,0),MATCH(X209,'LTSS Rates'!$A$2:$E$2,0)),0)</f>
        <v>0</v>
      </c>
      <c r="P209" s="49" t="str">
        <f t="shared" si="26"/>
        <v/>
      </c>
      <c r="Q209" s="61"/>
      <c r="R209" s="64" t="str">
        <f t="shared" si="27"/>
        <v/>
      </c>
      <c r="T209" s="39" t="s">
        <v>206</v>
      </c>
      <c r="U209" s="41" t="str">
        <f t="shared" si="21"/>
        <v>Personal Supports</v>
      </c>
      <c r="W209" s="39" t="str">
        <f t="shared" si="22"/>
        <v>Personal Supports</v>
      </c>
      <c r="X209" s="84" t="str">
        <f t="shared" si="23"/>
        <v xml:space="preserve"> Rate</v>
      </c>
    </row>
    <row r="210" spans="2:24" ht="14.45" customHeight="1" x14ac:dyDescent="0.25">
      <c r="B210" s="45">
        <v>200</v>
      </c>
      <c r="C210" s="46"/>
      <c r="D210" s="46"/>
      <c r="E210" s="46"/>
      <c r="F210" s="47"/>
      <c r="G210" s="46"/>
      <c r="H210" s="46"/>
      <c r="I210" s="114"/>
      <c r="J210" s="114"/>
      <c r="K210" s="100" t="str">
        <f t="shared" si="24"/>
        <v/>
      </c>
      <c r="L210" s="48" t="str">
        <f>IFERROR(VLOOKUP(F210,Lists!B:C,2,FALSE),"")</f>
        <v/>
      </c>
      <c r="M210" s="56" t="str">
        <f>IFERROR(INDEX(Sheet1!$B$2:$B$4,MATCH('Claims Summary'!U210,Sheet1!$A$2:$A$4,0)),"")</f>
        <v/>
      </c>
      <c r="N210" s="48" t="str">
        <f t="shared" si="25"/>
        <v/>
      </c>
      <c r="O210" s="88">
        <f>IFERROR(INDEX('LTSS Rates'!$A$2:$E$5,MATCH(W210,'LTSS Rates'!$A$2:$A$5,0),MATCH(X210,'LTSS Rates'!$A$2:$E$2,0)),0)</f>
        <v>0</v>
      </c>
      <c r="P210" s="49" t="str">
        <f t="shared" si="26"/>
        <v/>
      </c>
      <c r="Q210" s="61"/>
      <c r="R210" s="64" t="str">
        <f t="shared" si="27"/>
        <v/>
      </c>
      <c r="T210" s="39" t="s">
        <v>206</v>
      </c>
      <c r="U210" s="41" t="str">
        <f t="shared" si="21"/>
        <v>Personal Supports</v>
      </c>
      <c r="W210" s="39" t="str">
        <f t="shared" si="22"/>
        <v>Personal Supports</v>
      </c>
      <c r="X210" s="84" t="str">
        <f t="shared" si="23"/>
        <v xml:space="preserve"> Rate</v>
      </c>
    </row>
    <row r="211" spans="2:24" ht="14.45" customHeight="1" x14ac:dyDescent="0.25">
      <c r="B211" s="45">
        <v>201</v>
      </c>
      <c r="C211" s="46"/>
      <c r="D211" s="46"/>
      <c r="E211" s="46"/>
      <c r="F211" s="47"/>
      <c r="G211" s="46"/>
      <c r="H211" s="46"/>
      <c r="I211" s="114"/>
      <c r="J211" s="114"/>
      <c r="K211" s="100" t="str">
        <f t="shared" si="24"/>
        <v/>
      </c>
      <c r="L211" s="48" t="str">
        <f>IFERROR(VLOOKUP(F211,Lists!B:C,2,FALSE),"")</f>
        <v/>
      </c>
      <c r="M211" s="56" t="str">
        <f>IFERROR(INDEX(Sheet1!$B$2:$B$4,MATCH('Claims Summary'!U211,Sheet1!$A$2:$A$4,0)),"")</f>
        <v/>
      </c>
      <c r="N211" s="48" t="str">
        <f t="shared" si="25"/>
        <v/>
      </c>
      <c r="O211" s="88">
        <f>IFERROR(INDEX('LTSS Rates'!$A$2:$E$5,MATCH(W211,'LTSS Rates'!$A$2:$A$5,0),MATCH(X211,'LTSS Rates'!$A$2:$E$2,0)),0)</f>
        <v>0</v>
      </c>
      <c r="P211" s="49" t="str">
        <f t="shared" si="26"/>
        <v/>
      </c>
      <c r="Q211" s="61"/>
      <c r="R211" s="64" t="str">
        <f t="shared" si="27"/>
        <v/>
      </c>
      <c r="T211" s="39" t="s">
        <v>206</v>
      </c>
      <c r="U211" s="41" t="str">
        <f t="shared" si="21"/>
        <v>Personal Supports</v>
      </c>
      <c r="W211" s="39" t="str">
        <f t="shared" si="22"/>
        <v>Personal Supports</v>
      </c>
      <c r="X211" s="84" t="str">
        <f t="shared" si="23"/>
        <v xml:space="preserve"> Rate</v>
      </c>
    </row>
    <row r="212" spans="2:24" ht="14.45" customHeight="1" x14ac:dyDescent="0.25">
      <c r="B212" s="50">
        <v>202</v>
      </c>
      <c r="C212" s="46"/>
      <c r="D212" s="46"/>
      <c r="E212" s="46"/>
      <c r="F212" s="47"/>
      <c r="G212" s="46"/>
      <c r="H212" s="46"/>
      <c r="I212" s="114"/>
      <c r="J212" s="114"/>
      <c r="K212" s="100" t="str">
        <f t="shared" si="24"/>
        <v/>
      </c>
      <c r="L212" s="48" t="str">
        <f>IFERROR(VLOOKUP(F212,Lists!B:C,2,FALSE),"")</f>
        <v/>
      </c>
      <c r="M212" s="56" t="str">
        <f>IFERROR(INDEX(Sheet1!$B$2:$B$4,MATCH('Claims Summary'!U212,Sheet1!$A$2:$A$4,0)),"")</f>
        <v/>
      </c>
      <c r="N212" s="48" t="str">
        <f t="shared" si="25"/>
        <v/>
      </c>
      <c r="O212" s="88">
        <f>IFERROR(INDEX('LTSS Rates'!$A$2:$E$5,MATCH(W212,'LTSS Rates'!$A$2:$A$5,0),MATCH(X212,'LTSS Rates'!$A$2:$E$2,0)),0)</f>
        <v>0</v>
      </c>
      <c r="P212" s="49" t="str">
        <f t="shared" si="26"/>
        <v/>
      </c>
      <c r="Q212" s="61"/>
      <c r="R212" s="64" t="str">
        <f t="shared" si="27"/>
        <v/>
      </c>
      <c r="T212" s="39" t="s">
        <v>206</v>
      </c>
      <c r="U212" s="41" t="str">
        <f t="shared" si="21"/>
        <v>Personal Supports</v>
      </c>
      <c r="W212" s="39" t="str">
        <f t="shared" si="22"/>
        <v>Personal Supports</v>
      </c>
      <c r="X212" s="84" t="str">
        <f t="shared" si="23"/>
        <v xml:space="preserve"> Rate</v>
      </c>
    </row>
    <row r="213" spans="2:24" ht="14.45" customHeight="1" x14ac:dyDescent="0.25">
      <c r="B213" s="50">
        <v>203</v>
      </c>
      <c r="C213" s="46"/>
      <c r="D213" s="46"/>
      <c r="E213" s="46"/>
      <c r="F213" s="47"/>
      <c r="G213" s="46"/>
      <c r="H213" s="46"/>
      <c r="I213" s="114"/>
      <c r="J213" s="114"/>
      <c r="K213" s="100" t="str">
        <f t="shared" si="24"/>
        <v/>
      </c>
      <c r="L213" s="48" t="str">
        <f>IFERROR(VLOOKUP(F213,Lists!B:C,2,FALSE),"")</f>
        <v/>
      </c>
      <c r="M213" s="56" t="str">
        <f>IFERROR(INDEX(Sheet1!$B$2:$B$4,MATCH('Claims Summary'!U213,Sheet1!$A$2:$A$4,0)),"")</f>
        <v/>
      </c>
      <c r="N213" s="48" t="str">
        <f t="shared" si="25"/>
        <v/>
      </c>
      <c r="O213" s="88">
        <f>IFERROR(INDEX('LTSS Rates'!$A$2:$E$5,MATCH(W213,'LTSS Rates'!$A$2:$A$5,0),MATCH(X213,'LTSS Rates'!$A$2:$E$2,0)),0)</f>
        <v>0</v>
      </c>
      <c r="P213" s="49" t="str">
        <f t="shared" si="26"/>
        <v/>
      </c>
      <c r="Q213" s="61"/>
      <c r="R213" s="64" t="str">
        <f t="shared" si="27"/>
        <v/>
      </c>
      <c r="T213" s="39" t="s">
        <v>206</v>
      </c>
      <c r="U213" s="41" t="str">
        <f t="shared" si="21"/>
        <v>Personal Supports</v>
      </c>
      <c r="W213" s="39" t="str">
        <f t="shared" si="22"/>
        <v>Personal Supports</v>
      </c>
      <c r="X213" s="84" t="str">
        <f t="shared" si="23"/>
        <v xml:space="preserve"> Rate</v>
      </c>
    </row>
    <row r="214" spans="2:24" ht="14.45" customHeight="1" x14ac:dyDescent="0.25">
      <c r="B214" s="50">
        <v>204</v>
      </c>
      <c r="C214" s="46"/>
      <c r="D214" s="46"/>
      <c r="E214" s="46"/>
      <c r="F214" s="47"/>
      <c r="G214" s="46"/>
      <c r="H214" s="46"/>
      <c r="I214" s="114"/>
      <c r="J214" s="114"/>
      <c r="K214" s="100" t="str">
        <f t="shared" si="24"/>
        <v/>
      </c>
      <c r="L214" s="48" t="str">
        <f>IFERROR(VLOOKUP(F214,Lists!B:C,2,FALSE),"")</f>
        <v/>
      </c>
      <c r="M214" s="56" t="str">
        <f>IFERROR(INDEX(Sheet1!$B$2:$B$4,MATCH('Claims Summary'!U214,Sheet1!$A$2:$A$4,0)),"")</f>
        <v/>
      </c>
      <c r="N214" s="48" t="str">
        <f t="shared" si="25"/>
        <v/>
      </c>
      <c r="O214" s="88">
        <f>IFERROR(INDEX('LTSS Rates'!$A$2:$E$5,MATCH(W214,'LTSS Rates'!$A$2:$A$5,0),MATCH(X214,'LTSS Rates'!$A$2:$E$2,0)),0)</f>
        <v>0</v>
      </c>
      <c r="P214" s="49" t="str">
        <f t="shared" si="26"/>
        <v/>
      </c>
      <c r="Q214" s="61"/>
      <c r="R214" s="64" t="str">
        <f t="shared" si="27"/>
        <v/>
      </c>
      <c r="T214" s="39" t="s">
        <v>206</v>
      </c>
      <c r="U214" s="41" t="str">
        <f t="shared" si="21"/>
        <v>Personal Supports</v>
      </c>
      <c r="W214" s="39" t="str">
        <f t="shared" si="22"/>
        <v>Personal Supports</v>
      </c>
      <c r="X214" s="84" t="str">
        <f t="shared" si="23"/>
        <v xml:space="preserve"> Rate</v>
      </c>
    </row>
    <row r="215" spans="2:24" ht="14.45" customHeight="1" x14ac:dyDescent="0.25">
      <c r="B215" s="45">
        <v>205</v>
      </c>
      <c r="C215" s="46"/>
      <c r="D215" s="46"/>
      <c r="E215" s="46"/>
      <c r="F215" s="47"/>
      <c r="G215" s="46"/>
      <c r="H215" s="46"/>
      <c r="I215" s="114"/>
      <c r="J215" s="114"/>
      <c r="K215" s="100" t="str">
        <f t="shared" si="24"/>
        <v/>
      </c>
      <c r="L215" s="48" t="str">
        <f>IFERROR(VLOOKUP(F215,Lists!B:C,2,FALSE),"")</f>
        <v/>
      </c>
      <c r="M215" s="56" t="str">
        <f>IFERROR(INDEX(Sheet1!$B$2:$B$4,MATCH('Claims Summary'!U215,Sheet1!$A$2:$A$4,0)),"")</f>
        <v/>
      </c>
      <c r="N215" s="48" t="str">
        <f t="shared" si="25"/>
        <v/>
      </c>
      <c r="O215" s="88">
        <f>IFERROR(INDEX('LTSS Rates'!$A$2:$E$5,MATCH(W215,'LTSS Rates'!$A$2:$A$5,0),MATCH(X215,'LTSS Rates'!$A$2:$E$2,0)),0)</f>
        <v>0</v>
      </c>
      <c r="P215" s="49" t="str">
        <f t="shared" si="26"/>
        <v/>
      </c>
      <c r="Q215" s="61"/>
      <c r="R215" s="64" t="str">
        <f t="shared" si="27"/>
        <v/>
      </c>
      <c r="T215" s="39" t="s">
        <v>206</v>
      </c>
      <c r="U215" s="41" t="str">
        <f t="shared" si="21"/>
        <v>Personal Supports</v>
      </c>
      <c r="W215" s="39" t="str">
        <f t="shared" si="22"/>
        <v>Personal Supports</v>
      </c>
      <c r="X215" s="84" t="str">
        <f t="shared" si="23"/>
        <v xml:space="preserve"> Rate</v>
      </c>
    </row>
    <row r="216" spans="2:24" ht="14.45" customHeight="1" x14ac:dyDescent="0.25">
      <c r="B216" s="45">
        <v>206</v>
      </c>
      <c r="C216" s="46"/>
      <c r="D216" s="46"/>
      <c r="E216" s="46"/>
      <c r="F216" s="47"/>
      <c r="G216" s="46"/>
      <c r="H216" s="46"/>
      <c r="I216" s="114"/>
      <c r="J216" s="114"/>
      <c r="K216" s="100" t="str">
        <f t="shared" si="24"/>
        <v/>
      </c>
      <c r="L216" s="48" t="str">
        <f>IFERROR(VLOOKUP(F216,Lists!B:C,2,FALSE),"")</f>
        <v/>
      </c>
      <c r="M216" s="56" t="str">
        <f>IFERROR(INDEX(Sheet1!$B$2:$B$4,MATCH('Claims Summary'!U216,Sheet1!$A$2:$A$4,0)),"")</f>
        <v/>
      </c>
      <c r="N216" s="48" t="str">
        <f t="shared" si="25"/>
        <v/>
      </c>
      <c r="O216" s="88">
        <f>IFERROR(INDEX('LTSS Rates'!$A$2:$E$5,MATCH(W216,'LTSS Rates'!$A$2:$A$5,0),MATCH(X216,'LTSS Rates'!$A$2:$E$2,0)),0)</f>
        <v>0</v>
      </c>
      <c r="P216" s="49" t="str">
        <f t="shared" si="26"/>
        <v/>
      </c>
      <c r="Q216" s="61"/>
      <c r="R216" s="64" t="str">
        <f t="shared" si="27"/>
        <v/>
      </c>
      <c r="T216" s="39" t="s">
        <v>206</v>
      </c>
      <c r="U216" s="41" t="str">
        <f t="shared" si="21"/>
        <v>Personal Supports</v>
      </c>
      <c r="W216" s="39" t="str">
        <f t="shared" si="22"/>
        <v>Personal Supports</v>
      </c>
      <c r="X216" s="84" t="str">
        <f t="shared" si="23"/>
        <v xml:space="preserve"> Rate</v>
      </c>
    </row>
    <row r="217" spans="2:24" ht="14.45" customHeight="1" x14ac:dyDescent="0.25">
      <c r="B217" s="50">
        <v>207</v>
      </c>
      <c r="C217" s="46"/>
      <c r="D217" s="46"/>
      <c r="E217" s="46"/>
      <c r="F217" s="47"/>
      <c r="G217" s="46"/>
      <c r="H217" s="46"/>
      <c r="I217" s="114"/>
      <c r="J217" s="114"/>
      <c r="K217" s="100" t="str">
        <f t="shared" si="24"/>
        <v/>
      </c>
      <c r="L217" s="48" t="str">
        <f>IFERROR(VLOOKUP(F217,Lists!B:C,2,FALSE),"")</f>
        <v/>
      </c>
      <c r="M217" s="56" t="str">
        <f>IFERROR(INDEX(Sheet1!$B$2:$B$4,MATCH('Claims Summary'!U217,Sheet1!$A$2:$A$4,0)),"")</f>
        <v/>
      </c>
      <c r="N217" s="48" t="str">
        <f t="shared" si="25"/>
        <v/>
      </c>
      <c r="O217" s="88">
        <f>IFERROR(INDEX('LTSS Rates'!$A$2:$E$5,MATCH(W217,'LTSS Rates'!$A$2:$A$5,0),MATCH(X217,'LTSS Rates'!$A$2:$E$2,0)),0)</f>
        <v>0</v>
      </c>
      <c r="P217" s="49" t="str">
        <f t="shared" si="26"/>
        <v/>
      </c>
      <c r="Q217" s="61"/>
      <c r="R217" s="64" t="str">
        <f t="shared" si="27"/>
        <v/>
      </c>
      <c r="T217" s="39" t="s">
        <v>206</v>
      </c>
      <c r="U217" s="41" t="str">
        <f t="shared" si="21"/>
        <v>Personal Supports</v>
      </c>
      <c r="W217" s="39" t="str">
        <f t="shared" si="22"/>
        <v>Personal Supports</v>
      </c>
      <c r="X217" s="84" t="str">
        <f t="shared" si="23"/>
        <v xml:space="preserve"> Rate</v>
      </c>
    </row>
    <row r="218" spans="2:24" ht="14.45" customHeight="1" x14ac:dyDescent="0.25">
      <c r="B218" s="50">
        <v>208</v>
      </c>
      <c r="C218" s="46"/>
      <c r="D218" s="46"/>
      <c r="E218" s="46"/>
      <c r="F218" s="47"/>
      <c r="G218" s="46"/>
      <c r="H218" s="46"/>
      <c r="I218" s="114"/>
      <c r="J218" s="114"/>
      <c r="K218" s="100" t="str">
        <f t="shared" si="24"/>
        <v/>
      </c>
      <c r="L218" s="48" t="str">
        <f>IFERROR(VLOOKUP(F218,Lists!B:C,2,FALSE),"")</f>
        <v/>
      </c>
      <c r="M218" s="56" t="str">
        <f>IFERROR(INDEX(Sheet1!$B$2:$B$4,MATCH('Claims Summary'!U218,Sheet1!$A$2:$A$4,0)),"")</f>
        <v/>
      </c>
      <c r="N218" s="48" t="str">
        <f t="shared" si="25"/>
        <v/>
      </c>
      <c r="O218" s="88">
        <f>IFERROR(INDEX('LTSS Rates'!$A$2:$E$5,MATCH(W218,'LTSS Rates'!$A$2:$A$5,0),MATCH(X218,'LTSS Rates'!$A$2:$E$2,0)),0)</f>
        <v>0</v>
      </c>
      <c r="P218" s="49" t="str">
        <f t="shared" si="26"/>
        <v/>
      </c>
      <c r="Q218" s="61"/>
      <c r="R218" s="64" t="str">
        <f t="shared" si="27"/>
        <v/>
      </c>
      <c r="T218" s="39" t="s">
        <v>206</v>
      </c>
      <c r="U218" s="41" t="str">
        <f t="shared" si="21"/>
        <v>Personal Supports</v>
      </c>
      <c r="W218" s="39" t="str">
        <f t="shared" si="22"/>
        <v>Personal Supports</v>
      </c>
      <c r="X218" s="84" t="str">
        <f t="shared" si="23"/>
        <v xml:space="preserve"> Rate</v>
      </c>
    </row>
    <row r="219" spans="2:24" ht="14.45" customHeight="1" x14ac:dyDescent="0.25">
      <c r="B219" s="50">
        <v>209</v>
      </c>
      <c r="C219" s="46"/>
      <c r="D219" s="46"/>
      <c r="E219" s="46"/>
      <c r="F219" s="47"/>
      <c r="G219" s="46"/>
      <c r="H219" s="46"/>
      <c r="I219" s="114"/>
      <c r="J219" s="114"/>
      <c r="K219" s="100" t="str">
        <f t="shared" si="24"/>
        <v/>
      </c>
      <c r="L219" s="48" t="str">
        <f>IFERROR(VLOOKUP(F219,Lists!B:C,2,FALSE),"")</f>
        <v/>
      </c>
      <c r="M219" s="56" t="str">
        <f>IFERROR(INDEX(Sheet1!$B$2:$B$4,MATCH('Claims Summary'!U219,Sheet1!$A$2:$A$4,0)),"")</f>
        <v/>
      </c>
      <c r="N219" s="48" t="str">
        <f t="shared" si="25"/>
        <v/>
      </c>
      <c r="O219" s="88">
        <f>IFERROR(INDEX('LTSS Rates'!$A$2:$E$5,MATCH(W219,'LTSS Rates'!$A$2:$A$5,0),MATCH(X219,'LTSS Rates'!$A$2:$E$2,0)),0)</f>
        <v>0</v>
      </c>
      <c r="P219" s="49" t="str">
        <f t="shared" si="26"/>
        <v/>
      </c>
      <c r="Q219" s="61"/>
      <c r="R219" s="64" t="str">
        <f t="shared" si="27"/>
        <v/>
      </c>
      <c r="T219" s="39" t="s">
        <v>206</v>
      </c>
      <c r="U219" s="41" t="str">
        <f t="shared" si="21"/>
        <v>Personal Supports</v>
      </c>
      <c r="W219" s="39" t="str">
        <f t="shared" si="22"/>
        <v>Personal Supports</v>
      </c>
      <c r="X219" s="84" t="str">
        <f t="shared" si="23"/>
        <v xml:space="preserve"> Rate</v>
      </c>
    </row>
    <row r="220" spans="2:24" ht="14.45" customHeight="1" x14ac:dyDescent="0.25">
      <c r="B220" s="45">
        <v>210</v>
      </c>
      <c r="C220" s="46"/>
      <c r="D220" s="46"/>
      <c r="E220" s="46"/>
      <c r="F220" s="47"/>
      <c r="G220" s="46"/>
      <c r="H220" s="46"/>
      <c r="I220" s="114"/>
      <c r="J220" s="114"/>
      <c r="K220" s="100" t="str">
        <f t="shared" si="24"/>
        <v/>
      </c>
      <c r="L220" s="48" t="str">
        <f>IFERROR(VLOOKUP(F220,Lists!B:C,2,FALSE),"")</f>
        <v/>
      </c>
      <c r="M220" s="56" t="str">
        <f>IFERROR(INDEX(Sheet1!$B$2:$B$4,MATCH('Claims Summary'!U220,Sheet1!$A$2:$A$4,0)),"")</f>
        <v/>
      </c>
      <c r="N220" s="48" t="str">
        <f t="shared" si="25"/>
        <v/>
      </c>
      <c r="O220" s="88">
        <f>IFERROR(INDEX('LTSS Rates'!$A$2:$E$5,MATCH(W220,'LTSS Rates'!$A$2:$A$5,0),MATCH(X220,'LTSS Rates'!$A$2:$E$2,0)),0)</f>
        <v>0</v>
      </c>
      <c r="P220" s="49" t="str">
        <f t="shared" si="26"/>
        <v/>
      </c>
      <c r="Q220" s="61"/>
      <c r="R220" s="64" t="str">
        <f t="shared" si="27"/>
        <v/>
      </c>
      <c r="T220" s="39" t="s">
        <v>206</v>
      </c>
      <c r="U220" s="41" t="str">
        <f t="shared" si="21"/>
        <v>Personal Supports</v>
      </c>
      <c r="W220" s="39" t="str">
        <f t="shared" si="22"/>
        <v>Personal Supports</v>
      </c>
      <c r="X220" s="84" t="str">
        <f t="shared" si="23"/>
        <v xml:space="preserve"> Rate</v>
      </c>
    </row>
    <row r="221" spans="2:24" ht="14.45" customHeight="1" x14ac:dyDescent="0.25">
      <c r="B221" s="45">
        <v>211</v>
      </c>
      <c r="C221" s="46"/>
      <c r="D221" s="46"/>
      <c r="E221" s="46"/>
      <c r="F221" s="47"/>
      <c r="G221" s="46"/>
      <c r="H221" s="46"/>
      <c r="I221" s="114"/>
      <c r="J221" s="114"/>
      <c r="K221" s="100" t="str">
        <f t="shared" si="24"/>
        <v/>
      </c>
      <c r="L221" s="48" t="str">
        <f>IFERROR(VLOOKUP(F221,Lists!B:C,2,FALSE),"")</f>
        <v/>
      </c>
      <c r="M221" s="56" t="str">
        <f>IFERROR(INDEX(Sheet1!$B$2:$B$4,MATCH('Claims Summary'!U221,Sheet1!$A$2:$A$4,0)),"")</f>
        <v/>
      </c>
      <c r="N221" s="48" t="str">
        <f t="shared" si="25"/>
        <v/>
      </c>
      <c r="O221" s="88">
        <f>IFERROR(INDEX('LTSS Rates'!$A$2:$E$5,MATCH(W221,'LTSS Rates'!$A$2:$A$5,0),MATCH(X221,'LTSS Rates'!$A$2:$E$2,0)),0)</f>
        <v>0</v>
      </c>
      <c r="P221" s="49" t="str">
        <f t="shared" si="26"/>
        <v/>
      </c>
      <c r="Q221" s="61"/>
      <c r="R221" s="64" t="str">
        <f t="shared" si="27"/>
        <v/>
      </c>
      <c r="T221" s="39" t="s">
        <v>206</v>
      </c>
      <c r="U221" s="41" t="str">
        <f t="shared" si="21"/>
        <v>Personal Supports</v>
      </c>
      <c r="W221" s="39" t="str">
        <f t="shared" si="22"/>
        <v>Personal Supports</v>
      </c>
      <c r="X221" s="84" t="str">
        <f t="shared" si="23"/>
        <v xml:space="preserve"> Rate</v>
      </c>
    </row>
    <row r="222" spans="2:24" ht="14.45" customHeight="1" x14ac:dyDescent="0.25">
      <c r="B222" s="50">
        <v>212</v>
      </c>
      <c r="C222" s="46"/>
      <c r="D222" s="46"/>
      <c r="E222" s="46"/>
      <c r="F222" s="47"/>
      <c r="G222" s="46"/>
      <c r="H222" s="46"/>
      <c r="I222" s="114"/>
      <c r="J222" s="114"/>
      <c r="K222" s="100" t="str">
        <f t="shared" si="24"/>
        <v/>
      </c>
      <c r="L222" s="48" t="str">
        <f>IFERROR(VLOOKUP(F222,Lists!B:C,2,FALSE),"")</f>
        <v/>
      </c>
      <c r="M222" s="56" t="str">
        <f>IFERROR(INDEX(Sheet1!$B$2:$B$4,MATCH('Claims Summary'!U222,Sheet1!$A$2:$A$4,0)),"")</f>
        <v/>
      </c>
      <c r="N222" s="48" t="str">
        <f t="shared" si="25"/>
        <v/>
      </c>
      <c r="O222" s="88">
        <f>IFERROR(INDEX('LTSS Rates'!$A$2:$E$5,MATCH(W222,'LTSS Rates'!$A$2:$A$5,0),MATCH(X222,'LTSS Rates'!$A$2:$E$2,0)),0)</f>
        <v>0</v>
      </c>
      <c r="P222" s="49" t="str">
        <f t="shared" si="26"/>
        <v/>
      </c>
      <c r="Q222" s="61"/>
      <c r="R222" s="64" t="str">
        <f t="shared" si="27"/>
        <v/>
      </c>
      <c r="T222" s="39" t="s">
        <v>206</v>
      </c>
      <c r="U222" s="41" t="str">
        <f t="shared" si="21"/>
        <v>Personal Supports</v>
      </c>
      <c r="W222" s="39" t="str">
        <f t="shared" si="22"/>
        <v>Personal Supports</v>
      </c>
      <c r="X222" s="84" t="str">
        <f t="shared" si="23"/>
        <v xml:space="preserve"> Rate</v>
      </c>
    </row>
    <row r="223" spans="2:24" ht="14.45" customHeight="1" x14ac:dyDescent="0.25">
      <c r="B223" s="50">
        <v>213</v>
      </c>
      <c r="C223" s="46"/>
      <c r="D223" s="46"/>
      <c r="E223" s="46"/>
      <c r="F223" s="47"/>
      <c r="G223" s="46"/>
      <c r="H223" s="46"/>
      <c r="I223" s="114"/>
      <c r="J223" s="114"/>
      <c r="K223" s="100" t="str">
        <f t="shared" si="24"/>
        <v/>
      </c>
      <c r="L223" s="48" t="str">
        <f>IFERROR(VLOOKUP(F223,Lists!B:C,2,FALSE),"")</f>
        <v/>
      </c>
      <c r="M223" s="56" t="str">
        <f>IFERROR(INDEX(Sheet1!$B$2:$B$4,MATCH('Claims Summary'!U223,Sheet1!$A$2:$A$4,0)),"")</f>
        <v/>
      </c>
      <c r="N223" s="48" t="str">
        <f t="shared" si="25"/>
        <v/>
      </c>
      <c r="O223" s="88">
        <f>IFERROR(INDEX('LTSS Rates'!$A$2:$E$5,MATCH(W223,'LTSS Rates'!$A$2:$A$5,0),MATCH(X223,'LTSS Rates'!$A$2:$E$2,0)),0)</f>
        <v>0</v>
      </c>
      <c r="P223" s="49" t="str">
        <f t="shared" si="26"/>
        <v/>
      </c>
      <c r="Q223" s="61"/>
      <c r="R223" s="64" t="str">
        <f t="shared" si="27"/>
        <v/>
      </c>
      <c r="T223" s="39" t="s">
        <v>206</v>
      </c>
      <c r="U223" s="41" t="str">
        <f t="shared" si="21"/>
        <v>Personal Supports</v>
      </c>
      <c r="W223" s="39" t="str">
        <f t="shared" si="22"/>
        <v>Personal Supports</v>
      </c>
      <c r="X223" s="84" t="str">
        <f t="shared" si="23"/>
        <v xml:space="preserve"> Rate</v>
      </c>
    </row>
    <row r="224" spans="2:24" ht="14.45" customHeight="1" x14ac:dyDescent="0.25">
      <c r="B224" s="50">
        <v>214</v>
      </c>
      <c r="C224" s="46"/>
      <c r="D224" s="46"/>
      <c r="E224" s="46"/>
      <c r="F224" s="47"/>
      <c r="G224" s="46"/>
      <c r="H224" s="46"/>
      <c r="I224" s="114"/>
      <c r="J224" s="114"/>
      <c r="K224" s="100" t="str">
        <f t="shared" si="24"/>
        <v/>
      </c>
      <c r="L224" s="48" t="str">
        <f>IFERROR(VLOOKUP(F224,Lists!B:C,2,FALSE),"")</f>
        <v/>
      </c>
      <c r="M224" s="56" t="str">
        <f>IFERROR(INDEX(Sheet1!$B$2:$B$4,MATCH('Claims Summary'!U224,Sheet1!$A$2:$A$4,0)),"")</f>
        <v/>
      </c>
      <c r="N224" s="48" t="str">
        <f t="shared" si="25"/>
        <v/>
      </c>
      <c r="O224" s="88">
        <f>IFERROR(INDEX('LTSS Rates'!$A$2:$E$5,MATCH(W224,'LTSS Rates'!$A$2:$A$5,0),MATCH(X224,'LTSS Rates'!$A$2:$E$2,0)),0)</f>
        <v>0</v>
      </c>
      <c r="P224" s="49" t="str">
        <f t="shared" si="26"/>
        <v/>
      </c>
      <c r="Q224" s="61"/>
      <c r="R224" s="64" t="str">
        <f t="shared" si="27"/>
        <v/>
      </c>
      <c r="T224" s="39" t="s">
        <v>206</v>
      </c>
      <c r="U224" s="41" t="str">
        <f t="shared" si="21"/>
        <v>Personal Supports</v>
      </c>
      <c r="W224" s="39" t="str">
        <f t="shared" si="22"/>
        <v>Personal Supports</v>
      </c>
      <c r="X224" s="84" t="str">
        <f t="shared" si="23"/>
        <v xml:space="preserve"> Rate</v>
      </c>
    </row>
    <row r="225" spans="2:24" ht="14.45" customHeight="1" x14ac:dyDescent="0.25">
      <c r="B225" s="45">
        <v>215</v>
      </c>
      <c r="C225" s="46"/>
      <c r="D225" s="46"/>
      <c r="E225" s="46"/>
      <c r="F225" s="47"/>
      <c r="G225" s="46"/>
      <c r="H225" s="46"/>
      <c r="I225" s="114"/>
      <c r="J225" s="114"/>
      <c r="K225" s="100" t="str">
        <f t="shared" si="24"/>
        <v/>
      </c>
      <c r="L225" s="48" t="str">
        <f>IFERROR(VLOOKUP(F225,Lists!B:C,2,FALSE),"")</f>
        <v/>
      </c>
      <c r="M225" s="56" t="str">
        <f>IFERROR(INDEX(Sheet1!$B$2:$B$4,MATCH('Claims Summary'!U225,Sheet1!$A$2:$A$4,0)),"")</f>
        <v/>
      </c>
      <c r="N225" s="48" t="str">
        <f t="shared" si="25"/>
        <v/>
      </c>
      <c r="O225" s="88">
        <f>IFERROR(INDEX('LTSS Rates'!$A$2:$E$5,MATCH(W225,'LTSS Rates'!$A$2:$A$5,0),MATCH(X225,'LTSS Rates'!$A$2:$E$2,0)),0)</f>
        <v>0</v>
      </c>
      <c r="P225" s="49" t="str">
        <f t="shared" si="26"/>
        <v/>
      </c>
      <c r="Q225" s="61"/>
      <c r="R225" s="64" t="str">
        <f t="shared" si="27"/>
        <v/>
      </c>
      <c r="T225" s="39" t="s">
        <v>206</v>
      </c>
      <c r="U225" s="41" t="str">
        <f t="shared" si="21"/>
        <v>Personal Supports</v>
      </c>
      <c r="W225" s="39" t="str">
        <f t="shared" si="22"/>
        <v>Personal Supports</v>
      </c>
      <c r="X225" s="84" t="str">
        <f t="shared" si="23"/>
        <v xml:space="preserve"> Rate</v>
      </c>
    </row>
    <row r="226" spans="2:24" ht="14.45" customHeight="1" x14ac:dyDescent="0.25">
      <c r="B226" s="45">
        <v>216</v>
      </c>
      <c r="C226" s="46"/>
      <c r="D226" s="46"/>
      <c r="E226" s="46"/>
      <c r="F226" s="47"/>
      <c r="G226" s="46"/>
      <c r="H226" s="46"/>
      <c r="I226" s="114"/>
      <c r="J226" s="114"/>
      <c r="K226" s="100" t="str">
        <f t="shared" si="24"/>
        <v/>
      </c>
      <c r="L226" s="48" t="str">
        <f>IFERROR(VLOOKUP(F226,Lists!B:C,2,FALSE),"")</f>
        <v/>
      </c>
      <c r="M226" s="56" t="str">
        <f>IFERROR(INDEX(Sheet1!$B$2:$B$4,MATCH('Claims Summary'!U226,Sheet1!$A$2:$A$4,0)),"")</f>
        <v/>
      </c>
      <c r="N226" s="48" t="str">
        <f t="shared" si="25"/>
        <v/>
      </c>
      <c r="O226" s="88">
        <f>IFERROR(INDEX('LTSS Rates'!$A$2:$E$5,MATCH(W226,'LTSS Rates'!$A$2:$A$5,0),MATCH(X226,'LTSS Rates'!$A$2:$E$2,0)),0)</f>
        <v>0</v>
      </c>
      <c r="P226" s="49" t="str">
        <f t="shared" si="26"/>
        <v/>
      </c>
      <c r="Q226" s="61"/>
      <c r="R226" s="64" t="str">
        <f t="shared" si="27"/>
        <v/>
      </c>
      <c r="T226" s="39" t="s">
        <v>206</v>
      </c>
      <c r="U226" s="41" t="str">
        <f t="shared" si="21"/>
        <v>Personal Supports</v>
      </c>
      <c r="W226" s="39" t="str">
        <f t="shared" si="22"/>
        <v>Personal Supports</v>
      </c>
      <c r="X226" s="84" t="str">
        <f t="shared" si="23"/>
        <v xml:space="preserve"> Rate</v>
      </c>
    </row>
    <row r="227" spans="2:24" ht="14.45" customHeight="1" x14ac:dyDescent="0.25">
      <c r="B227" s="50">
        <v>217</v>
      </c>
      <c r="C227" s="46"/>
      <c r="D227" s="46"/>
      <c r="E227" s="46"/>
      <c r="F227" s="47"/>
      <c r="G227" s="46"/>
      <c r="H227" s="46"/>
      <c r="I227" s="114"/>
      <c r="J227" s="114"/>
      <c r="K227" s="100" t="str">
        <f t="shared" si="24"/>
        <v/>
      </c>
      <c r="L227" s="48" t="str">
        <f>IFERROR(VLOOKUP(F227,Lists!B:C,2,FALSE),"")</f>
        <v/>
      </c>
      <c r="M227" s="56" t="str">
        <f>IFERROR(INDEX(Sheet1!$B$2:$B$4,MATCH('Claims Summary'!U227,Sheet1!$A$2:$A$4,0)),"")</f>
        <v/>
      </c>
      <c r="N227" s="48" t="str">
        <f t="shared" si="25"/>
        <v/>
      </c>
      <c r="O227" s="88">
        <f>IFERROR(INDEX('LTSS Rates'!$A$2:$E$5,MATCH(W227,'LTSS Rates'!$A$2:$A$5,0),MATCH(X227,'LTSS Rates'!$A$2:$E$2,0)),0)</f>
        <v>0</v>
      </c>
      <c r="P227" s="49" t="str">
        <f t="shared" si="26"/>
        <v/>
      </c>
      <c r="Q227" s="61"/>
      <c r="R227" s="64" t="str">
        <f t="shared" si="27"/>
        <v/>
      </c>
      <c r="T227" s="39" t="s">
        <v>206</v>
      </c>
      <c r="U227" s="41" t="str">
        <f t="shared" si="21"/>
        <v>Personal Supports</v>
      </c>
      <c r="W227" s="39" t="str">
        <f t="shared" si="22"/>
        <v>Personal Supports</v>
      </c>
      <c r="X227" s="84" t="str">
        <f t="shared" si="23"/>
        <v xml:space="preserve"> Rate</v>
      </c>
    </row>
    <row r="228" spans="2:24" ht="14.45" customHeight="1" x14ac:dyDescent="0.25">
      <c r="B228" s="50">
        <v>218</v>
      </c>
      <c r="C228" s="46"/>
      <c r="D228" s="46"/>
      <c r="E228" s="46"/>
      <c r="F228" s="47"/>
      <c r="G228" s="46"/>
      <c r="H228" s="46"/>
      <c r="I228" s="114"/>
      <c r="J228" s="114"/>
      <c r="K228" s="100" t="str">
        <f t="shared" si="24"/>
        <v/>
      </c>
      <c r="L228" s="48" t="str">
        <f>IFERROR(VLOOKUP(F228,Lists!B:C,2,FALSE),"")</f>
        <v/>
      </c>
      <c r="M228" s="56" t="str">
        <f>IFERROR(INDEX(Sheet1!$B$2:$B$4,MATCH('Claims Summary'!U228,Sheet1!$A$2:$A$4,0)),"")</f>
        <v/>
      </c>
      <c r="N228" s="48" t="str">
        <f t="shared" si="25"/>
        <v/>
      </c>
      <c r="O228" s="88">
        <f>IFERROR(INDEX('LTSS Rates'!$A$2:$E$5,MATCH(W228,'LTSS Rates'!$A$2:$A$5,0),MATCH(X228,'LTSS Rates'!$A$2:$E$2,0)),0)</f>
        <v>0</v>
      </c>
      <c r="P228" s="49" t="str">
        <f t="shared" si="26"/>
        <v/>
      </c>
      <c r="Q228" s="61"/>
      <c r="R228" s="64" t="str">
        <f t="shared" si="27"/>
        <v/>
      </c>
      <c r="T228" s="39" t="s">
        <v>206</v>
      </c>
      <c r="U228" s="41" t="str">
        <f t="shared" si="21"/>
        <v>Personal Supports</v>
      </c>
      <c r="W228" s="39" t="str">
        <f t="shared" si="22"/>
        <v>Personal Supports</v>
      </c>
      <c r="X228" s="84" t="str">
        <f t="shared" si="23"/>
        <v xml:space="preserve"> Rate</v>
      </c>
    </row>
    <row r="229" spans="2:24" ht="14.45" customHeight="1" x14ac:dyDescent="0.25">
      <c r="B229" s="50">
        <v>219</v>
      </c>
      <c r="C229" s="46"/>
      <c r="D229" s="46"/>
      <c r="E229" s="46"/>
      <c r="F229" s="47"/>
      <c r="G229" s="46"/>
      <c r="H229" s="46"/>
      <c r="I229" s="114"/>
      <c r="J229" s="114"/>
      <c r="K229" s="100" t="str">
        <f t="shared" si="24"/>
        <v/>
      </c>
      <c r="L229" s="48" t="str">
        <f>IFERROR(VLOOKUP(F229,Lists!B:C,2,FALSE),"")</f>
        <v/>
      </c>
      <c r="M229" s="56" t="str">
        <f>IFERROR(INDEX(Sheet1!$B$2:$B$4,MATCH('Claims Summary'!U229,Sheet1!$A$2:$A$4,0)),"")</f>
        <v/>
      </c>
      <c r="N229" s="48" t="str">
        <f t="shared" si="25"/>
        <v/>
      </c>
      <c r="O229" s="88">
        <f>IFERROR(INDEX('LTSS Rates'!$A$2:$E$5,MATCH(W229,'LTSS Rates'!$A$2:$A$5,0),MATCH(X229,'LTSS Rates'!$A$2:$E$2,0)),0)</f>
        <v>0</v>
      </c>
      <c r="P229" s="49" t="str">
        <f t="shared" si="26"/>
        <v/>
      </c>
      <c r="Q229" s="61"/>
      <c r="R229" s="64" t="str">
        <f t="shared" si="27"/>
        <v/>
      </c>
      <c r="T229" s="39" t="s">
        <v>206</v>
      </c>
      <c r="U229" s="41" t="str">
        <f t="shared" si="21"/>
        <v>Personal Supports</v>
      </c>
      <c r="W229" s="39" t="str">
        <f t="shared" si="22"/>
        <v>Personal Supports</v>
      </c>
      <c r="X229" s="84" t="str">
        <f t="shared" si="23"/>
        <v xml:space="preserve"> Rate</v>
      </c>
    </row>
    <row r="230" spans="2:24" ht="14.45" customHeight="1" x14ac:dyDescent="0.25">
      <c r="B230" s="45">
        <v>220</v>
      </c>
      <c r="C230" s="46"/>
      <c r="D230" s="46"/>
      <c r="E230" s="46"/>
      <c r="F230" s="47"/>
      <c r="G230" s="46"/>
      <c r="H230" s="46"/>
      <c r="I230" s="114"/>
      <c r="J230" s="114"/>
      <c r="K230" s="100" t="str">
        <f t="shared" si="24"/>
        <v/>
      </c>
      <c r="L230" s="48" t="str">
        <f>IFERROR(VLOOKUP(F230,Lists!B:C,2,FALSE),"")</f>
        <v/>
      </c>
      <c r="M230" s="56" t="str">
        <f>IFERROR(INDEX(Sheet1!$B$2:$B$4,MATCH('Claims Summary'!U230,Sheet1!$A$2:$A$4,0)),"")</f>
        <v/>
      </c>
      <c r="N230" s="48" t="str">
        <f t="shared" si="25"/>
        <v/>
      </c>
      <c r="O230" s="88">
        <f>IFERROR(INDEX('LTSS Rates'!$A$2:$E$5,MATCH(W230,'LTSS Rates'!$A$2:$A$5,0),MATCH(X230,'LTSS Rates'!$A$2:$E$2,0)),0)</f>
        <v>0</v>
      </c>
      <c r="P230" s="49" t="str">
        <f t="shared" si="26"/>
        <v/>
      </c>
      <c r="Q230" s="61"/>
      <c r="R230" s="64" t="str">
        <f t="shared" si="27"/>
        <v/>
      </c>
      <c r="T230" s="39" t="s">
        <v>206</v>
      </c>
      <c r="U230" s="41" t="str">
        <f t="shared" si="21"/>
        <v>Personal Supports</v>
      </c>
      <c r="W230" s="39" t="str">
        <f t="shared" si="22"/>
        <v>Personal Supports</v>
      </c>
      <c r="X230" s="84" t="str">
        <f t="shared" si="23"/>
        <v xml:space="preserve"> Rate</v>
      </c>
    </row>
    <row r="231" spans="2:24" ht="14.45" customHeight="1" x14ac:dyDescent="0.25">
      <c r="B231" s="45">
        <v>221</v>
      </c>
      <c r="C231" s="46"/>
      <c r="D231" s="46"/>
      <c r="E231" s="46"/>
      <c r="F231" s="47"/>
      <c r="G231" s="46"/>
      <c r="H231" s="46"/>
      <c r="I231" s="114"/>
      <c r="J231" s="114"/>
      <c r="K231" s="100" t="str">
        <f t="shared" si="24"/>
        <v/>
      </c>
      <c r="L231" s="48" t="str">
        <f>IFERROR(VLOOKUP(F231,Lists!B:C,2,FALSE),"")</f>
        <v/>
      </c>
      <c r="M231" s="56" t="str">
        <f>IFERROR(INDEX(Sheet1!$B$2:$B$4,MATCH('Claims Summary'!U231,Sheet1!$A$2:$A$4,0)),"")</f>
        <v/>
      </c>
      <c r="N231" s="48" t="str">
        <f t="shared" si="25"/>
        <v/>
      </c>
      <c r="O231" s="88">
        <f>IFERROR(INDEX('LTSS Rates'!$A$2:$E$5,MATCH(W231,'LTSS Rates'!$A$2:$A$5,0),MATCH(X231,'LTSS Rates'!$A$2:$E$2,0)),0)</f>
        <v>0</v>
      </c>
      <c r="P231" s="49" t="str">
        <f t="shared" si="26"/>
        <v/>
      </c>
      <c r="Q231" s="61"/>
      <c r="R231" s="64" t="str">
        <f t="shared" si="27"/>
        <v/>
      </c>
      <c r="T231" s="39" t="s">
        <v>206</v>
      </c>
      <c r="U231" s="41" t="str">
        <f t="shared" si="21"/>
        <v>Personal Supports</v>
      </c>
      <c r="W231" s="39" t="str">
        <f t="shared" si="22"/>
        <v>Personal Supports</v>
      </c>
      <c r="X231" s="84" t="str">
        <f t="shared" si="23"/>
        <v xml:space="preserve"> Rate</v>
      </c>
    </row>
    <row r="232" spans="2:24" ht="14.45" customHeight="1" x14ac:dyDescent="0.25">
      <c r="B232" s="50">
        <v>222</v>
      </c>
      <c r="C232" s="46"/>
      <c r="D232" s="46"/>
      <c r="E232" s="46"/>
      <c r="F232" s="47"/>
      <c r="G232" s="46"/>
      <c r="H232" s="46"/>
      <c r="I232" s="114"/>
      <c r="J232" s="114"/>
      <c r="K232" s="100" t="str">
        <f t="shared" si="24"/>
        <v/>
      </c>
      <c r="L232" s="48" t="str">
        <f>IFERROR(VLOOKUP(F232,Lists!B:C,2,FALSE),"")</f>
        <v/>
      </c>
      <c r="M232" s="56" t="str">
        <f>IFERROR(INDEX(Sheet1!$B$2:$B$4,MATCH('Claims Summary'!U232,Sheet1!$A$2:$A$4,0)),"")</f>
        <v/>
      </c>
      <c r="N232" s="48" t="str">
        <f t="shared" si="25"/>
        <v/>
      </c>
      <c r="O232" s="88">
        <f>IFERROR(INDEX('LTSS Rates'!$A$2:$E$5,MATCH(W232,'LTSS Rates'!$A$2:$A$5,0),MATCH(X232,'LTSS Rates'!$A$2:$E$2,0)),0)</f>
        <v>0</v>
      </c>
      <c r="P232" s="49" t="str">
        <f t="shared" si="26"/>
        <v/>
      </c>
      <c r="Q232" s="61"/>
      <c r="R232" s="64" t="str">
        <f t="shared" si="27"/>
        <v/>
      </c>
      <c r="T232" s="39" t="s">
        <v>206</v>
      </c>
      <c r="U232" s="41" t="str">
        <f t="shared" si="21"/>
        <v>Personal Supports</v>
      </c>
      <c r="W232" s="39" t="str">
        <f t="shared" si="22"/>
        <v>Personal Supports</v>
      </c>
      <c r="X232" s="84" t="str">
        <f t="shared" si="23"/>
        <v xml:space="preserve"> Rate</v>
      </c>
    </row>
    <row r="233" spans="2:24" ht="14.45" customHeight="1" x14ac:dyDescent="0.25">
      <c r="B233" s="50">
        <v>223</v>
      </c>
      <c r="C233" s="46"/>
      <c r="D233" s="46"/>
      <c r="E233" s="46"/>
      <c r="F233" s="47"/>
      <c r="G233" s="46"/>
      <c r="H233" s="46"/>
      <c r="I233" s="114"/>
      <c r="J233" s="114"/>
      <c r="K233" s="100" t="str">
        <f t="shared" si="24"/>
        <v/>
      </c>
      <c r="L233" s="48" t="str">
        <f>IFERROR(VLOOKUP(F233,Lists!B:C,2,FALSE),"")</f>
        <v/>
      </c>
      <c r="M233" s="56" t="str">
        <f>IFERROR(INDEX(Sheet1!$B$2:$B$4,MATCH('Claims Summary'!U233,Sheet1!$A$2:$A$4,0)),"")</f>
        <v/>
      </c>
      <c r="N233" s="48" t="str">
        <f t="shared" si="25"/>
        <v/>
      </c>
      <c r="O233" s="88">
        <f>IFERROR(INDEX('LTSS Rates'!$A$2:$E$5,MATCH(W233,'LTSS Rates'!$A$2:$A$5,0),MATCH(X233,'LTSS Rates'!$A$2:$E$2,0)),0)</f>
        <v>0</v>
      </c>
      <c r="P233" s="49" t="str">
        <f t="shared" si="26"/>
        <v/>
      </c>
      <c r="Q233" s="61"/>
      <c r="R233" s="64" t="str">
        <f t="shared" si="27"/>
        <v/>
      </c>
      <c r="T233" s="39" t="s">
        <v>206</v>
      </c>
      <c r="U233" s="41" t="str">
        <f t="shared" si="21"/>
        <v>Personal Supports</v>
      </c>
      <c r="W233" s="39" t="str">
        <f t="shared" si="22"/>
        <v>Personal Supports</v>
      </c>
      <c r="X233" s="84" t="str">
        <f t="shared" si="23"/>
        <v xml:space="preserve"> Rate</v>
      </c>
    </row>
    <row r="234" spans="2:24" ht="14.45" customHeight="1" x14ac:dyDescent="0.25">
      <c r="B234" s="50">
        <v>224</v>
      </c>
      <c r="C234" s="46"/>
      <c r="D234" s="46"/>
      <c r="E234" s="46"/>
      <c r="F234" s="47"/>
      <c r="G234" s="46"/>
      <c r="H234" s="46"/>
      <c r="I234" s="114"/>
      <c r="J234" s="114"/>
      <c r="K234" s="100" t="str">
        <f t="shared" si="24"/>
        <v/>
      </c>
      <c r="L234" s="48" t="str">
        <f>IFERROR(VLOOKUP(F234,Lists!B:C,2,FALSE),"")</f>
        <v/>
      </c>
      <c r="M234" s="56" t="str">
        <f>IFERROR(INDEX(Sheet1!$B$2:$B$4,MATCH('Claims Summary'!U234,Sheet1!$A$2:$A$4,0)),"")</f>
        <v/>
      </c>
      <c r="N234" s="48" t="str">
        <f t="shared" si="25"/>
        <v/>
      </c>
      <c r="O234" s="88">
        <f>IFERROR(INDEX('LTSS Rates'!$A$2:$E$5,MATCH(W234,'LTSS Rates'!$A$2:$A$5,0),MATCH(X234,'LTSS Rates'!$A$2:$E$2,0)),0)</f>
        <v>0</v>
      </c>
      <c r="P234" s="49" t="str">
        <f t="shared" si="26"/>
        <v/>
      </c>
      <c r="Q234" s="61"/>
      <c r="R234" s="64" t="str">
        <f t="shared" si="27"/>
        <v/>
      </c>
      <c r="T234" s="39" t="s">
        <v>206</v>
      </c>
      <c r="U234" s="41" t="str">
        <f t="shared" si="21"/>
        <v>Personal Supports</v>
      </c>
      <c r="W234" s="39" t="str">
        <f t="shared" si="22"/>
        <v>Personal Supports</v>
      </c>
      <c r="X234" s="84" t="str">
        <f t="shared" si="23"/>
        <v xml:space="preserve"> Rate</v>
      </c>
    </row>
    <row r="235" spans="2:24" ht="14.45" customHeight="1" x14ac:dyDescent="0.25">
      <c r="B235" s="45">
        <v>225</v>
      </c>
      <c r="C235" s="46"/>
      <c r="D235" s="46"/>
      <c r="E235" s="46"/>
      <c r="F235" s="47"/>
      <c r="G235" s="46"/>
      <c r="H235" s="46"/>
      <c r="I235" s="114"/>
      <c r="J235" s="114"/>
      <c r="K235" s="100" t="str">
        <f t="shared" si="24"/>
        <v/>
      </c>
      <c r="L235" s="48" t="str">
        <f>IFERROR(VLOOKUP(F235,Lists!B:C,2,FALSE),"")</f>
        <v/>
      </c>
      <c r="M235" s="56" t="str">
        <f>IFERROR(INDEX(Sheet1!$B$2:$B$4,MATCH('Claims Summary'!U235,Sheet1!$A$2:$A$4,0)),"")</f>
        <v/>
      </c>
      <c r="N235" s="48" t="str">
        <f t="shared" si="25"/>
        <v/>
      </c>
      <c r="O235" s="88">
        <f>IFERROR(INDEX('LTSS Rates'!$A$2:$E$5,MATCH(W235,'LTSS Rates'!$A$2:$A$5,0),MATCH(X235,'LTSS Rates'!$A$2:$E$2,0)),0)</f>
        <v>0</v>
      </c>
      <c r="P235" s="49" t="str">
        <f t="shared" si="26"/>
        <v/>
      </c>
      <c r="Q235" s="61"/>
      <c r="R235" s="64" t="str">
        <f t="shared" si="27"/>
        <v/>
      </c>
      <c r="T235" s="39" t="s">
        <v>206</v>
      </c>
      <c r="U235" s="41" t="str">
        <f t="shared" si="21"/>
        <v>Personal Supports</v>
      </c>
      <c r="W235" s="39" t="str">
        <f t="shared" si="22"/>
        <v>Personal Supports</v>
      </c>
      <c r="X235" s="84" t="str">
        <f t="shared" si="23"/>
        <v xml:space="preserve"> Rate</v>
      </c>
    </row>
    <row r="236" spans="2:24" ht="14.45" customHeight="1" x14ac:dyDescent="0.25">
      <c r="B236" s="45">
        <v>226</v>
      </c>
      <c r="C236" s="46"/>
      <c r="D236" s="46"/>
      <c r="E236" s="46"/>
      <c r="F236" s="47"/>
      <c r="G236" s="46"/>
      <c r="H236" s="46"/>
      <c r="I236" s="114"/>
      <c r="J236" s="114"/>
      <c r="K236" s="100" t="str">
        <f t="shared" si="24"/>
        <v/>
      </c>
      <c r="L236" s="48" t="str">
        <f>IFERROR(VLOOKUP(F236,Lists!B:C,2,FALSE),"")</f>
        <v/>
      </c>
      <c r="M236" s="56" t="str">
        <f>IFERROR(INDEX(Sheet1!$B$2:$B$4,MATCH('Claims Summary'!U236,Sheet1!$A$2:$A$4,0)),"")</f>
        <v/>
      </c>
      <c r="N236" s="48" t="str">
        <f t="shared" si="25"/>
        <v/>
      </c>
      <c r="O236" s="88">
        <f>IFERROR(INDEX('LTSS Rates'!$A$2:$E$5,MATCH(W236,'LTSS Rates'!$A$2:$A$5,0),MATCH(X236,'LTSS Rates'!$A$2:$E$2,0)),0)</f>
        <v>0</v>
      </c>
      <c r="P236" s="49" t="str">
        <f t="shared" si="26"/>
        <v/>
      </c>
      <c r="Q236" s="61"/>
      <c r="R236" s="64" t="str">
        <f t="shared" si="27"/>
        <v/>
      </c>
      <c r="T236" s="39" t="s">
        <v>206</v>
      </c>
      <c r="U236" s="41" t="str">
        <f t="shared" si="21"/>
        <v>Personal Supports</v>
      </c>
      <c r="W236" s="39" t="str">
        <f t="shared" si="22"/>
        <v>Personal Supports</v>
      </c>
      <c r="X236" s="84" t="str">
        <f t="shared" si="23"/>
        <v xml:space="preserve"> Rate</v>
      </c>
    </row>
    <row r="237" spans="2:24" ht="14.45" customHeight="1" x14ac:dyDescent="0.25">
      <c r="B237" s="50">
        <v>227</v>
      </c>
      <c r="C237" s="46"/>
      <c r="D237" s="46"/>
      <c r="E237" s="46"/>
      <c r="F237" s="47"/>
      <c r="G237" s="46"/>
      <c r="H237" s="46"/>
      <c r="I237" s="114"/>
      <c r="J237" s="114"/>
      <c r="K237" s="100" t="str">
        <f t="shared" si="24"/>
        <v/>
      </c>
      <c r="L237" s="48" t="str">
        <f>IFERROR(VLOOKUP(F237,Lists!B:C,2,FALSE),"")</f>
        <v/>
      </c>
      <c r="M237" s="56" t="str">
        <f>IFERROR(INDEX(Sheet1!$B$2:$B$4,MATCH('Claims Summary'!U237,Sheet1!$A$2:$A$4,0)),"")</f>
        <v/>
      </c>
      <c r="N237" s="48" t="str">
        <f t="shared" si="25"/>
        <v/>
      </c>
      <c r="O237" s="88">
        <f>IFERROR(INDEX('LTSS Rates'!$A$2:$E$5,MATCH(W237,'LTSS Rates'!$A$2:$A$5,0),MATCH(X237,'LTSS Rates'!$A$2:$E$2,0)),0)</f>
        <v>0</v>
      </c>
      <c r="P237" s="49" t="str">
        <f t="shared" si="26"/>
        <v/>
      </c>
      <c r="Q237" s="61"/>
      <c r="R237" s="64" t="str">
        <f t="shared" si="27"/>
        <v/>
      </c>
      <c r="T237" s="39" t="s">
        <v>206</v>
      </c>
      <c r="U237" s="41" t="str">
        <f t="shared" si="21"/>
        <v>Personal Supports</v>
      </c>
      <c r="W237" s="39" t="str">
        <f t="shared" si="22"/>
        <v>Personal Supports</v>
      </c>
      <c r="X237" s="84" t="str">
        <f t="shared" si="23"/>
        <v xml:space="preserve"> Rate</v>
      </c>
    </row>
    <row r="238" spans="2:24" ht="14.45" customHeight="1" x14ac:dyDescent="0.25">
      <c r="B238" s="50">
        <v>228</v>
      </c>
      <c r="C238" s="46"/>
      <c r="D238" s="46"/>
      <c r="E238" s="46"/>
      <c r="F238" s="47"/>
      <c r="G238" s="46"/>
      <c r="H238" s="46"/>
      <c r="I238" s="114"/>
      <c r="J238" s="114"/>
      <c r="K238" s="100" t="str">
        <f t="shared" si="24"/>
        <v/>
      </c>
      <c r="L238" s="48" t="str">
        <f>IFERROR(VLOOKUP(F238,Lists!B:C,2,FALSE),"")</f>
        <v/>
      </c>
      <c r="M238" s="56" t="str">
        <f>IFERROR(INDEX(Sheet1!$B$2:$B$4,MATCH('Claims Summary'!U238,Sheet1!$A$2:$A$4,0)),"")</f>
        <v/>
      </c>
      <c r="N238" s="48" t="str">
        <f t="shared" si="25"/>
        <v/>
      </c>
      <c r="O238" s="88">
        <f>IFERROR(INDEX('LTSS Rates'!$A$2:$E$5,MATCH(W238,'LTSS Rates'!$A$2:$A$5,0),MATCH(X238,'LTSS Rates'!$A$2:$E$2,0)),0)</f>
        <v>0</v>
      </c>
      <c r="P238" s="49" t="str">
        <f t="shared" si="26"/>
        <v/>
      </c>
      <c r="Q238" s="61"/>
      <c r="R238" s="64" t="str">
        <f t="shared" si="27"/>
        <v/>
      </c>
      <c r="T238" s="39" t="s">
        <v>206</v>
      </c>
      <c r="U238" s="41" t="str">
        <f t="shared" si="21"/>
        <v>Personal Supports</v>
      </c>
      <c r="W238" s="39" t="str">
        <f t="shared" si="22"/>
        <v>Personal Supports</v>
      </c>
      <c r="X238" s="84" t="str">
        <f t="shared" si="23"/>
        <v xml:space="preserve"> Rate</v>
      </c>
    </row>
    <row r="239" spans="2:24" ht="14.45" customHeight="1" x14ac:dyDescent="0.25">
      <c r="B239" s="50">
        <v>229</v>
      </c>
      <c r="C239" s="46"/>
      <c r="D239" s="46"/>
      <c r="E239" s="46"/>
      <c r="F239" s="47"/>
      <c r="G239" s="46"/>
      <c r="H239" s="46"/>
      <c r="I239" s="114"/>
      <c r="J239" s="114"/>
      <c r="K239" s="100" t="str">
        <f t="shared" si="24"/>
        <v/>
      </c>
      <c r="L239" s="48" t="str">
        <f>IFERROR(VLOOKUP(F239,Lists!B:C,2,FALSE),"")</f>
        <v/>
      </c>
      <c r="M239" s="56" t="str">
        <f>IFERROR(INDEX(Sheet1!$B$2:$B$4,MATCH('Claims Summary'!U239,Sheet1!$A$2:$A$4,0)),"")</f>
        <v/>
      </c>
      <c r="N239" s="48" t="str">
        <f t="shared" si="25"/>
        <v/>
      </c>
      <c r="O239" s="88">
        <f>IFERROR(INDEX('LTSS Rates'!$A$2:$E$5,MATCH(W239,'LTSS Rates'!$A$2:$A$5,0),MATCH(X239,'LTSS Rates'!$A$2:$E$2,0)),0)</f>
        <v>0</v>
      </c>
      <c r="P239" s="49" t="str">
        <f t="shared" si="26"/>
        <v/>
      </c>
      <c r="Q239" s="61"/>
      <c r="R239" s="64" t="str">
        <f t="shared" si="27"/>
        <v/>
      </c>
      <c r="T239" s="39" t="s">
        <v>206</v>
      </c>
      <c r="U239" s="41" t="str">
        <f t="shared" si="21"/>
        <v>Personal Supports</v>
      </c>
      <c r="W239" s="39" t="str">
        <f t="shared" si="22"/>
        <v>Personal Supports</v>
      </c>
      <c r="X239" s="84" t="str">
        <f t="shared" si="23"/>
        <v xml:space="preserve"> Rate</v>
      </c>
    </row>
    <row r="240" spans="2:24" ht="14.45" customHeight="1" x14ac:dyDescent="0.25">
      <c r="B240" s="45">
        <v>230</v>
      </c>
      <c r="C240" s="46"/>
      <c r="D240" s="46"/>
      <c r="E240" s="46"/>
      <c r="F240" s="47"/>
      <c r="G240" s="46"/>
      <c r="H240" s="46"/>
      <c r="I240" s="114"/>
      <c r="J240" s="114"/>
      <c r="K240" s="100" t="str">
        <f t="shared" si="24"/>
        <v/>
      </c>
      <c r="L240" s="48" t="str">
        <f>IFERROR(VLOOKUP(F240,Lists!B:C,2,FALSE),"")</f>
        <v/>
      </c>
      <c r="M240" s="56" t="str">
        <f>IFERROR(INDEX(Sheet1!$B$2:$B$4,MATCH('Claims Summary'!U240,Sheet1!$A$2:$A$4,0)),"")</f>
        <v/>
      </c>
      <c r="N240" s="48" t="str">
        <f t="shared" si="25"/>
        <v/>
      </c>
      <c r="O240" s="88">
        <f>IFERROR(INDEX('LTSS Rates'!$A$2:$E$5,MATCH(W240,'LTSS Rates'!$A$2:$A$5,0),MATCH(X240,'LTSS Rates'!$A$2:$E$2,0)),0)</f>
        <v>0</v>
      </c>
      <c r="P240" s="49" t="str">
        <f t="shared" si="26"/>
        <v/>
      </c>
      <c r="Q240" s="61"/>
      <c r="R240" s="64" t="str">
        <f t="shared" si="27"/>
        <v/>
      </c>
      <c r="T240" s="39" t="s">
        <v>206</v>
      </c>
      <c r="U240" s="41" t="str">
        <f t="shared" si="21"/>
        <v>Personal Supports</v>
      </c>
      <c r="W240" s="39" t="str">
        <f t="shared" si="22"/>
        <v>Personal Supports</v>
      </c>
      <c r="X240" s="84" t="str">
        <f t="shared" si="23"/>
        <v xml:space="preserve"> Rate</v>
      </c>
    </row>
    <row r="241" spans="2:24" ht="14.45" customHeight="1" x14ac:dyDescent="0.25">
      <c r="B241" s="45">
        <v>231</v>
      </c>
      <c r="C241" s="46"/>
      <c r="D241" s="46"/>
      <c r="E241" s="46"/>
      <c r="F241" s="47"/>
      <c r="G241" s="46"/>
      <c r="H241" s="46"/>
      <c r="I241" s="114"/>
      <c r="J241" s="114"/>
      <c r="K241" s="100" t="str">
        <f t="shared" si="24"/>
        <v/>
      </c>
      <c r="L241" s="48" t="str">
        <f>IFERROR(VLOOKUP(F241,Lists!B:C,2,FALSE),"")</f>
        <v/>
      </c>
      <c r="M241" s="56" t="str">
        <f>IFERROR(INDEX(Sheet1!$B$2:$B$4,MATCH('Claims Summary'!U241,Sheet1!$A$2:$A$4,0)),"")</f>
        <v/>
      </c>
      <c r="N241" s="48" t="str">
        <f t="shared" si="25"/>
        <v/>
      </c>
      <c r="O241" s="88">
        <f>IFERROR(INDEX('LTSS Rates'!$A$2:$E$5,MATCH(W241,'LTSS Rates'!$A$2:$A$5,0),MATCH(X241,'LTSS Rates'!$A$2:$E$2,0)),0)</f>
        <v>0</v>
      </c>
      <c r="P241" s="49" t="str">
        <f t="shared" si="26"/>
        <v/>
      </c>
      <c r="Q241" s="61"/>
      <c r="R241" s="64" t="str">
        <f t="shared" si="27"/>
        <v/>
      </c>
      <c r="T241" s="39" t="s">
        <v>206</v>
      </c>
      <c r="U241" s="41" t="str">
        <f t="shared" si="21"/>
        <v>Personal Supports</v>
      </c>
      <c r="W241" s="39" t="str">
        <f t="shared" si="22"/>
        <v>Personal Supports</v>
      </c>
      <c r="X241" s="84" t="str">
        <f t="shared" si="23"/>
        <v xml:space="preserve"> Rate</v>
      </c>
    </row>
    <row r="242" spans="2:24" ht="14.45" customHeight="1" x14ac:dyDescent="0.25">
      <c r="B242" s="50">
        <v>232</v>
      </c>
      <c r="C242" s="46"/>
      <c r="D242" s="46"/>
      <c r="E242" s="46"/>
      <c r="F242" s="47"/>
      <c r="G242" s="46"/>
      <c r="H242" s="46"/>
      <c r="I242" s="114"/>
      <c r="J242" s="114"/>
      <c r="K242" s="100" t="str">
        <f t="shared" si="24"/>
        <v/>
      </c>
      <c r="L242" s="48" t="str">
        <f>IFERROR(VLOOKUP(F242,Lists!B:C,2,FALSE),"")</f>
        <v/>
      </c>
      <c r="M242" s="56" t="str">
        <f>IFERROR(INDEX(Sheet1!$B$2:$B$4,MATCH('Claims Summary'!U242,Sheet1!$A$2:$A$4,0)),"")</f>
        <v/>
      </c>
      <c r="N242" s="48" t="str">
        <f t="shared" si="25"/>
        <v/>
      </c>
      <c r="O242" s="88">
        <f>IFERROR(INDEX('LTSS Rates'!$A$2:$E$5,MATCH(W242,'LTSS Rates'!$A$2:$A$5,0),MATCH(X242,'LTSS Rates'!$A$2:$E$2,0)),0)</f>
        <v>0</v>
      </c>
      <c r="P242" s="49" t="str">
        <f t="shared" si="26"/>
        <v/>
      </c>
      <c r="Q242" s="61"/>
      <c r="R242" s="64" t="str">
        <f t="shared" si="27"/>
        <v/>
      </c>
      <c r="T242" s="39" t="s">
        <v>206</v>
      </c>
      <c r="U242" s="41" t="str">
        <f t="shared" si="21"/>
        <v>Personal Supports</v>
      </c>
      <c r="W242" s="39" t="str">
        <f t="shared" si="22"/>
        <v>Personal Supports</v>
      </c>
      <c r="X242" s="84" t="str">
        <f t="shared" si="23"/>
        <v xml:space="preserve"> Rate</v>
      </c>
    </row>
    <row r="243" spans="2:24" ht="14.45" customHeight="1" x14ac:dyDescent="0.25">
      <c r="B243" s="50">
        <v>233</v>
      </c>
      <c r="C243" s="46"/>
      <c r="D243" s="46"/>
      <c r="E243" s="46"/>
      <c r="F243" s="47"/>
      <c r="G243" s="46"/>
      <c r="H243" s="46"/>
      <c r="I243" s="114"/>
      <c r="J243" s="114"/>
      <c r="K243" s="100" t="str">
        <f t="shared" si="24"/>
        <v/>
      </c>
      <c r="L243" s="48" t="str">
        <f>IFERROR(VLOOKUP(F243,Lists!B:C,2,FALSE),"")</f>
        <v/>
      </c>
      <c r="M243" s="56" t="str">
        <f>IFERROR(INDEX(Sheet1!$B$2:$B$4,MATCH('Claims Summary'!U243,Sheet1!$A$2:$A$4,0)),"")</f>
        <v/>
      </c>
      <c r="N243" s="48" t="str">
        <f t="shared" si="25"/>
        <v/>
      </c>
      <c r="O243" s="88">
        <f>IFERROR(INDEX('LTSS Rates'!$A$2:$E$5,MATCH(W243,'LTSS Rates'!$A$2:$A$5,0),MATCH(X243,'LTSS Rates'!$A$2:$E$2,0)),0)</f>
        <v>0</v>
      </c>
      <c r="P243" s="49" t="str">
        <f t="shared" si="26"/>
        <v/>
      </c>
      <c r="Q243" s="61"/>
      <c r="R243" s="64" t="str">
        <f t="shared" si="27"/>
        <v/>
      </c>
      <c r="T243" s="39" t="s">
        <v>206</v>
      </c>
      <c r="U243" s="41" t="str">
        <f t="shared" si="21"/>
        <v>Personal Supports</v>
      </c>
      <c r="W243" s="39" t="str">
        <f t="shared" si="22"/>
        <v>Personal Supports</v>
      </c>
      <c r="X243" s="84" t="str">
        <f t="shared" si="23"/>
        <v xml:space="preserve"> Rate</v>
      </c>
    </row>
    <row r="244" spans="2:24" ht="14.45" customHeight="1" x14ac:dyDescent="0.25">
      <c r="B244" s="50">
        <v>234</v>
      </c>
      <c r="C244" s="46"/>
      <c r="D244" s="46"/>
      <c r="E244" s="46"/>
      <c r="F244" s="47"/>
      <c r="G244" s="46"/>
      <c r="H244" s="46"/>
      <c r="I244" s="114"/>
      <c r="J244" s="114"/>
      <c r="K244" s="100" t="str">
        <f t="shared" si="24"/>
        <v/>
      </c>
      <c r="L244" s="48" t="str">
        <f>IFERROR(VLOOKUP(F244,Lists!B:C,2,FALSE),"")</f>
        <v/>
      </c>
      <c r="M244" s="56" t="str">
        <f>IFERROR(INDEX(Sheet1!$B$2:$B$4,MATCH('Claims Summary'!U244,Sheet1!$A$2:$A$4,0)),"")</f>
        <v/>
      </c>
      <c r="N244" s="48" t="str">
        <f t="shared" si="25"/>
        <v/>
      </c>
      <c r="O244" s="88">
        <f>IFERROR(INDEX('LTSS Rates'!$A$2:$E$5,MATCH(W244,'LTSS Rates'!$A$2:$A$5,0),MATCH(X244,'LTSS Rates'!$A$2:$E$2,0)),0)</f>
        <v>0</v>
      </c>
      <c r="P244" s="49" t="str">
        <f t="shared" si="26"/>
        <v/>
      </c>
      <c r="Q244" s="61"/>
      <c r="R244" s="64" t="str">
        <f t="shared" si="27"/>
        <v/>
      </c>
      <c r="T244" s="39" t="s">
        <v>206</v>
      </c>
      <c r="U244" s="41" t="str">
        <f t="shared" si="21"/>
        <v>Personal Supports</v>
      </c>
      <c r="W244" s="39" t="str">
        <f t="shared" si="22"/>
        <v>Personal Supports</v>
      </c>
      <c r="X244" s="84" t="str">
        <f t="shared" si="23"/>
        <v xml:space="preserve"> Rate</v>
      </c>
    </row>
    <row r="245" spans="2:24" ht="14.45" customHeight="1" x14ac:dyDescent="0.25">
      <c r="B245" s="45">
        <v>235</v>
      </c>
      <c r="C245" s="46"/>
      <c r="D245" s="46"/>
      <c r="E245" s="46"/>
      <c r="F245" s="47"/>
      <c r="G245" s="46"/>
      <c r="H245" s="46"/>
      <c r="I245" s="114"/>
      <c r="J245" s="114"/>
      <c r="K245" s="100" t="str">
        <f t="shared" si="24"/>
        <v/>
      </c>
      <c r="L245" s="48" t="str">
        <f>IFERROR(VLOOKUP(F245,Lists!B:C,2,FALSE),"")</f>
        <v/>
      </c>
      <c r="M245" s="56" t="str">
        <f>IFERROR(INDEX(Sheet1!$B$2:$B$4,MATCH('Claims Summary'!U245,Sheet1!$A$2:$A$4,0)),"")</f>
        <v/>
      </c>
      <c r="N245" s="48" t="str">
        <f t="shared" si="25"/>
        <v/>
      </c>
      <c r="O245" s="88">
        <f>IFERROR(INDEX('LTSS Rates'!$A$2:$E$5,MATCH(W245,'LTSS Rates'!$A$2:$A$5,0),MATCH(X245,'LTSS Rates'!$A$2:$E$2,0)),0)</f>
        <v>0</v>
      </c>
      <c r="P245" s="49" t="str">
        <f t="shared" si="26"/>
        <v/>
      </c>
      <c r="Q245" s="61"/>
      <c r="R245" s="64" t="str">
        <f t="shared" si="27"/>
        <v/>
      </c>
      <c r="T245" s="39" t="s">
        <v>206</v>
      </c>
      <c r="U245" s="41" t="str">
        <f t="shared" si="21"/>
        <v>Personal Supports</v>
      </c>
      <c r="W245" s="39" t="str">
        <f t="shared" si="22"/>
        <v>Personal Supports</v>
      </c>
      <c r="X245" s="84" t="str">
        <f t="shared" si="23"/>
        <v xml:space="preserve"> Rate</v>
      </c>
    </row>
    <row r="246" spans="2:24" ht="14.45" customHeight="1" x14ac:dyDescent="0.25">
      <c r="B246" s="45">
        <v>236</v>
      </c>
      <c r="C246" s="46"/>
      <c r="D246" s="46"/>
      <c r="E246" s="46"/>
      <c r="F246" s="47"/>
      <c r="G246" s="46"/>
      <c r="H246" s="46"/>
      <c r="I246" s="114"/>
      <c r="J246" s="114"/>
      <c r="K246" s="100" t="str">
        <f t="shared" si="24"/>
        <v/>
      </c>
      <c r="L246" s="48" t="str">
        <f>IFERROR(VLOOKUP(F246,Lists!B:C,2,FALSE),"")</f>
        <v/>
      </c>
      <c r="M246" s="56" t="str">
        <f>IFERROR(INDEX(Sheet1!$B$2:$B$4,MATCH('Claims Summary'!U246,Sheet1!$A$2:$A$4,0)),"")</f>
        <v/>
      </c>
      <c r="N246" s="48" t="str">
        <f t="shared" si="25"/>
        <v/>
      </c>
      <c r="O246" s="88">
        <f>IFERROR(INDEX('LTSS Rates'!$A$2:$E$5,MATCH(W246,'LTSS Rates'!$A$2:$A$5,0),MATCH(X246,'LTSS Rates'!$A$2:$E$2,0)),0)</f>
        <v>0</v>
      </c>
      <c r="P246" s="49" t="str">
        <f t="shared" si="26"/>
        <v/>
      </c>
      <c r="Q246" s="61"/>
      <c r="R246" s="64" t="str">
        <f t="shared" si="27"/>
        <v/>
      </c>
      <c r="T246" s="39" t="s">
        <v>206</v>
      </c>
      <c r="U246" s="41" t="str">
        <f t="shared" si="21"/>
        <v>Personal Supports</v>
      </c>
      <c r="W246" s="39" t="str">
        <f t="shared" si="22"/>
        <v>Personal Supports</v>
      </c>
      <c r="X246" s="84" t="str">
        <f t="shared" si="23"/>
        <v xml:space="preserve"> Rate</v>
      </c>
    </row>
    <row r="247" spans="2:24" ht="14.45" customHeight="1" x14ac:dyDescent="0.25">
      <c r="B247" s="50">
        <v>237</v>
      </c>
      <c r="C247" s="46"/>
      <c r="D247" s="46"/>
      <c r="E247" s="46"/>
      <c r="F247" s="47"/>
      <c r="G247" s="46"/>
      <c r="H247" s="46"/>
      <c r="I247" s="114"/>
      <c r="J247" s="114"/>
      <c r="K247" s="100" t="str">
        <f t="shared" si="24"/>
        <v/>
      </c>
      <c r="L247" s="48" t="str">
        <f>IFERROR(VLOOKUP(F247,Lists!B:C,2,FALSE),"")</f>
        <v/>
      </c>
      <c r="M247" s="56" t="str">
        <f>IFERROR(INDEX(Sheet1!$B$2:$B$4,MATCH('Claims Summary'!U247,Sheet1!$A$2:$A$4,0)),"")</f>
        <v/>
      </c>
      <c r="N247" s="48" t="str">
        <f t="shared" si="25"/>
        <v/>
      </c>
      <c r="O247" s="88">
        <f>IFERROR(INDEX('LTSS Rates'!$A$2:$E$5,MATCH(W247,'LTSS Rates'!$A$2:$A$5,0),MATCH(X247,'LTSS Rates'!$A$2:$E$2,0)),0)</f>
        <v>0</v>
      </c>
      <c r="P247" s="49" t="str">
        <f t="shared" si="26"/>
        <v/>
      </c>
      <c r="Q247" s="61"/>
      <c r="R247" s="64" t="str">
        <f t="shared" si="27"/>
        <v/>
      </c>
      <c r="T247" s="39" t="s">
        <v>206</v>
      </c>
      <c r="U247" s="41" t="str">
        <f t="shared" si="21"/>
        <v>Personal Supports</v>
      </c>
      <c r="W247" s="39" t="str">
        <f t="shared" si="22"/>
        <v>Personal Supports</v>
      </c>
      <c r="X247" s="84" t="str">
        <f t="shared" si="23"/>
        <v xml:space="preserve"> Rate</v>
      </c>
    </row>
    <row r="248" spans="2:24" ht="14.45" customHeight="1" x14ac:dyDescent="0.25">
      <c r="B248" s="50">
        <v>238</v>
      </c>
      <c r="C248" s="46"/>
      <c r="D248" s="46"/>
      <c r="E248" s="46"/>
      <c r="F248" s="47"/>
      <c r="G248" s="46"/>
      <c r="H248" s="46"/>
      <c r="I248" s="114"/>
      <c r="J248" s="114"/>
      <c r="K248" s="100" t="str">
        <f t="shared" si="24"/>
        <v/>
      </c>
      <c r="L248" s="48" t="str">
        <f>IFERROR(VLOOKUP(F248,Lists!B:C,2,FALSE),"")</f>
        <v/>
      </c>
      <c r="M248" s="56" t="str">
        <f>IFERROR(INDEX(Sheet1!$B$2:$B$4,MATCH('Claims Summary'!U248,Sheet1!$A$2:$A$4,0)),"")</f>
        <v/>
      </c>
      <c r="N248" s="48" t="str">
        <f t="shared" si="25"/>
        <v/>
      </c>
      <c r="O248" s="88">
        <f>IFERROR(INDEX('LTSS Rates'!$A$2:$E$5,MATCH(W248,'LTSS Rates'!$A$2:$A$5,0),MATCH(X248,'LTSS Rates'!$A$2:$E$2,0)),0)</f>
        <v>0</v>
      </c>
      <c r="P248" s="49" t="str">
        <f t="shared" si="26"/>
        <v/>
      </c>
      <c r="Q248" s="61"/>
      <c r="R248" s="64" t="str">
        <f t="shared" si="27"/>
        <v/>
      </c>
      <c r="T248" s="39" t="s">
        <v>206</v>
      </c>
      <c r="U248" s="41" t="str">
        <f t="shared" si="21"/>
        <v>Personal Supports</v>
      </c>
      <c r="W248" s="39" t="str">
        <f t="shared" si="22"/>
        <v>Personal Supports</v>
      </c>
      <c r="X248" s="84" t="str">
        <f t="shared" si="23"/>
        <v xml:space="preserve"> Rate</v>
      </c>
    </row>
    <row r="249" spans="2:24" ht="14.45" customHeight="1" x14ac:dyDescent="0.25">
      <c r="B249" s="50">
        <v>239</v>
      </c>
      <c r="C249" s="46"/>
      <c r="D249" s="46"/>
      <c r="E249" s="46"/>
      <c r="F249" s="47"/>
      <c r="G249" s="46"/>
      <c r="H249" s="46"/>
      <c r="I249" s="114"/>
      <c r="J249" s="114"/>
      <c r="K249" s="100" t="str">
        <f t="shared" si="24"/>
        <v/>
      </c>
      <c r="L249" s="48" t="str">
        <f>IFERROR(VLOOKUP(F249,Lists!B:C,2,FALSE),"")</f>
        <v/>
      </c>
      <c r="M249" s="56" t="str">
        <f>IFERROR(INDEX(Sheet1!$B$2:$B$4,MATCH('Claims Summary'!U249,Sheet1!$A$2:$A$4,0)),"")</f>
        <v/>
      </c>
      <c r="N249" s="48" t="str">
        <f t="shared" si="25"/>
        <v/>
      </c>
      <c r="O249" s="88">
        <f>IFERROR(INDEX('LTSS Rates'!$A$2:$E$5,MATCH(W249,'LTSS Rates'!$A$2:$A$5,0),MATCH(X249,'LTSS Rates'!$A$2:$E$2,0)),0)</f>
        <v>0</v>
      </c>
      <c r="P249" s="49" t="str">
        <f t="shared" si="26"/>
        <v/>
      </c>
      <c r="Q249" s="61"/>
      <c r="R249" s="64" t="str">
        <f t="shared" si="27"/>
        <v/>
      </c>
      <c r="T249" s="39" t="s">
        <v>206</v>
      </c>
      <c r="U249" s="41" t="str">
        <f t="shared" si="21"/>
        <v>Personal Supports</v>
      </c>
      <c r="W249" s="39" t="str">
        <f t="shared" si="22"/>
        <v>Personal Supports</v>
      </c>
      <c r="X249" s="84" t="str">
        <f t="shared" si="23"/>
        <v xml:space="preserve"> Rate</v>
      </c>
    </row>
    <row r="250" spans="2:24" ht="14.45" customHeight="1" x14ac:dyDescent="0.25">
      <c r="B250" s="45">
        <v>240</v>
      </c>
      <c r="C250" s="46"/>
      <c r="D250" s="46"/>
      <c r="E250" s="46"/>
      <c r="F250" s="47"/>
      <c r="G250" s="46"/>
      <c r="H250" s="46"/>
      <c r="I250" s="114"/>
      <c r="J250" s="114"/>
      <c r="K250" s="100" t="str">
        <f t="shared" si="24"/>
        <v/>
      </c>
      <c r="L250" s="48" t="str">
        <f>IFERROR(VLOOKUP(F250,Lists!B:C,2,FALSE),"")</f>
        <v/>
      </c>
      <c r="M250" s="56" t="str">
        <f>IFERROR(INDEX(Sheet1!$B$2:$B$4,MATCH('Claims Summary'!U250,Sheet1!$A$2:$A$4,0)),"")</f>
        <v/>
      </c>
      <c r="N250" s="48" t="str">
        <f t="shared" si="25"/>
        <v/>
      </c>
      <c r="O250" s="88">
        <f>IFERROR(INDEX('LTSS Rates'!$A$2:$E$5,MATCH(W250,'LTSS Rates'!$A$2:$A$5,0),MATCH(X250,'LTSS Rates'!$A$2:$E$2,0)),0)</f>
        <v>0</v>
      </c>
      <c r="P250" s="49" t="str">
        <f t="shared" si="26"/>
        <v/>
      </c>
      <c r="Q250" s="61"/>
      <c r="R250" s="64" t="str">
        <f t="shared" si="27"/>
        <v/>
      </c>
      <c r="T250" s="39" t="s">
        <v>206</v>
      </c>
      <c r="U250" s="41" t="str">
        <f t="shared" si="21"/>
        <v>Personal Supports</v>
      </c>
      <c r="W250" s="39" t="str">
        <f t="shared" si="22"/>
        <v>Personal Supports</v>
      </c>
      <c r="X250" s="84" t="str">
        <f t="shared" si="23"/>
        <v xml:space="preserve"> Rate</v>
      </c>
    </row>
    <row r="251" spans="2:24" ht="14.45" customHeight="1" x14ac:dyDescent="0.25">
      <c r="B251" s="45">
        <v>241</v>
      </c>
      <c r="C251" s="46"/>
      <c r="D251" s="46"/>
      <c r="E251" s="46"/>
      <c r="F251" s="47"/>
      <c r="G251" s="46"/>
      <c r="H251" s="46"/>
      <c r="I251" s="114"/>
      <c r="J251" s="114"/>
      <c r="K251" s="100" t="str">
        <f t="shared" si="24"/>
        <v/>
      </c>
      <c r="L251" s="48" t="str">
        <f>IFERROR(VLOOKUP(F251,Lists!B:C,2,FALSE),"")</f>
        <v/>
      </c>
      <c r="M251" s="56" t="str">
        <f>IFERROR(INDEX(Sheet1!$B$2:$B$4,MATCH('Claims Summary'!U251,Sheet1!$A$2:$A$4,0)),"")</f>
        <v/>
      </c>
      <c r="N251" s="48" t="str">
        <f t="shared" si="25"/>
        <v/>
      </c>
      <c r="O251" s="88">
        <f>IFERROR(INDEX('LTSS Rates'!$A$2:$E$5,MATCH(W251,'LTSS Rates'!$A$2:$A$5,0),MATCH(X251,'LTSS Rates'!$A$2:$E$2,0)),0)</f>
        <v>0</v>
      </c>
      <c r="P251" s="49" t="str">
        <f t="shared" si="26"/>
        <v/>
      </c>
      <c r="Q251" s="61"/>
      <c r="R251" s="64" t="str">
        <f t="shared" si="27"/>
        <v/>
      </c>
      <c r="T251" s="39" t="s">
        <v>206</v>
      </c>
      <c r="U251" s="41" t="str">
        <f t="shared" si="21"/>
        <v>Personal Supports</v>
      </c>
      <c r="W251" s="39" t="str">
        <f t="shared" si="22"/>
        <v>Personal Supports</v>
      </c>
      <c r="X251" s="84" t="str">
        <f t="shared" si="23"/>
        <v xml:space="preserve"> Rate</v>
      </c>
    </row>
    <row r="252" spans="2:24" ht="14.45" customHeight="1" x14ac:dyDescent="0.25">
      <c r="B252" s="50">
        <v>242</v>
      </c>
      <c r="C252" s="46"/>
      <c r="D252" s="46"/>
      <c r="E252" s="46"/>
      <c r="F252" s="47"/>
      <c r="G252" s="46"/>
      <c r="H252" s="46"/>
      <c r="I252" s="114"/>
      <c r="J252" s="114"/>
      <c r="K252" s="100" t="str">
        <f t="shared" si="24"/>
        <v/>
      </c>
      <c r="L252" s="48" t="str">
        <f>IFERROR(VLOOKUP(F252,Lists!B:C,2,FALSE),"")</f>
        <v/>
      </c>
      <c r="M252" s="56" t="str">
        <f>IFERROR(INDEX(Sheet1!$B$2:$B$4,MATCH('Claims Summary'!U252,Sheet1!$A$2:$A$4,0)),"")</f>
        <v/>
      </c>
      <c r="N252" s="48" t="str">
        <f t="shared" si="25"/>
        <v/>
      </c>
      <c r="O252" s="88">
        <f>IFERROR(INDEX('LTSS Rates'!$A$2:$E$5,MATCH(W252,'LTSS Rates'!$A$2:$A$5,0),MATCH(X252,'LTSS Rates'!$A$2:$E$2,0)),0)</f>
        <v>0</v>
      </c>
      <c r="P252" s="49" t="str">
        <f t="shared" si="26"/>
        <v/>
      </c>
      <c r="Q252" s="61"/>
      <c r="R252" s="64" t="str">
        <f t="shared" si="27"/>
        <v/>
      </c>
      <c r="T252" s="39" t="s">
        <v>206</v>
      </c>
      <c r="U252" s="41" t="str">
        <f t="shared" si="21"/>
        <v>Personal Supports</v>
      </c>
      <c r="W252" s="39" t="str">
        <f t="shared" si="22"/>
        <v>Personal Supports</v>
      </c>
      <c r="X252" s="84" t="str">
        <f t="shared" si="23"/>
        <v xml:space="preserve"> Rate</v>
      </c>
    </row>
    <row r="253" spans="2:24" ht="14.45" customHeight="1" x14ac:dyDescent="0.25">
      <c r="B253" s="50">
        <v>243</v>
      </c>
      <c r="C253" s="46"/>
      <c r="D253" s="46"/>
      <c r="E253" s="46"/>
      <c r="F253" s="47"/>
      <c r="G253" s="46"/>
      <c r="H253" s="46"/>
      <c r="I253" s="114"/>
      <c r="J253" s="114"/>
      <c r="K253" s="100" t="str">
        <f t="shared" si="24"/>
        <v/>
      </c>
      <c r="L253" s="48" t="str">
        <f>IFERROR(VLOOKUP(F253,Lists!B:C,2,FALSE),"")</f>
        <v/>
      </c>
      <c r="M253" s="56" t="str">
        <f>IFERROR(INDEX(Sheet1!$B$2:$B$4,MATCH('Claims Summary'!U253,Sheet1!$A$2:$A$4,0)),"")</f>
        <v/>
      </c>
      <c r="N253" s="48" t="str">
        <f t="shared" si="25"/>
        <v/>
      </c>
      <c r="O253" s="88">
        <f>IFERROR(INDEX('LTSS Rates'!$A$2:$E$5,MATCH(W253,'LTSS Rates'!$A$2:$A$5,0),MATCH(X253,'LTSS Rates'!$A$2:$E$2,0)),0)</f>
        <v>0</v>
      </c>
      <c r="P253" s="49" t="str">
        <f t="shared" si="26"/>
        <v/>
      </c>
      <c r="Q253" s="61"/>
      <c r="R253" s="64" t="str">
        <f t="shared" si="27"/>
        <v/>
      </c>
      <c r="T253" s="39" t="s">
        <v>206</v>
      </c>
      <c r="U253" s="41" t="str">
        <f t="shared" si="21"/>
        <v>Personal Supports</v>
      </c>
      <c r="W253" s="39" t="str">
        <f t="shared" si="22"/>
        <v>Personal Supports</v>
      </c>
      <c r="X253" s="84" t="str">
        <f t="shared" si="23"/>
        <v xml:space="preserve"> Rate</v>
      </c>
    </row>
    <row r="254" spans="2:24" ht="14.45" customHeight="1" x14ac:dyDescent="0.25">
      <c r="B254" s="50">
        <v>244</v>
      </c>
      <c r="C254" s="46"/>
      <c r="D254" s="46"/>
      <c r="E254" s="46"/>
      <c r="F254" s="47"/>
      <c r="G254" s="46"/>
      <c r="H254" s="46"/>
      <c r="I254" s="114"/>
      <c r="J254" s="114"/>
      <c r="K254" s="100" t="str">
        <f t="shared" si="24"/>
        <v/>
      </c>
      <c r="L254" s="48" t="str">
        <f>IFERROR(VLOOKUP(F254,Lists!B:C,2,FALSE),"")</f>
        <v/>
      </c>
      <c r="M254" s="56" t="str">
        <f>IFERROR(INDEX(Sheet1!$B$2:$B$4,MATCH('Claims Summary'!U254,Sheet1!$A$2:$A$4,0)),"")</f>
        <v/>
      </c>
      <c r="N254" s="48" t="str">
        <f t="shared" si="25"/>
        <v/>
      </c>
      <c r="O254" s="88">
        <f>IFERROR(INDEX('LTSS Rates'!$A$2:$E$5,MATCH(W254,'LTSS Rates'!$A$2:$A$5,0),MATCH(X254,'LTSS Rates'!$A$2:$E$2,0)),0)</f>
        <v>0</v>
      </c>
      <c r="P254" s="49" t="str">
        <f t="shared" si="26"/>
        <v/>
      </c>
      <c r="Q254" s="61"/>
      <c r="R254" s="64" t="str">
        <f t="shared" si="27"/>
        <v/>
      </c>
      <c r="T254" s="39" t="s">
        <v>206</v>
      </c>
      <c r="U254" s="41" t="str">
        <f t="shared" si="21"/>
        <v>Personal Supports</v>
      </c>
      <c r="W254" s="39" t="str">
        <f t="shared" si="22"/>
        <v>Personal Supports</v>
      </c>
      <c r="X254" s="84" t="str">
        <f t="shared" si="23"/>
        <v xml:space="preserve"> Rate</v>
      </c>
    </row>
    <row r="255" spans="2:24" ht="14.45" customHeight="1" x14ac:dyDescent="0.25">
      <c r="B255" s="45">
        <v>245</v>
      </c>
      <c r="C255" s="46"/>
      <c r="D255" s="46"/>
      <c r="E255" s="46"/>
      <c r="F255" s="47"/>
      <c r="G255" s="46"/>
      <c r="H255" s="46"/>
      <c r="I255" s="114"/>
      <c r="J255" s="114"/>
      <c r="K255" s="100" t="str">
        <f t="shared" si="24"/>
        <v/>
      </c>
      <c r="L255" s="48" t="str">
        <f>IFERROR(VLOOKUP(F255,Lists!B:C,2,FALSE),"")</f>
        <v/>
      </c>
      <c r="M255" s="56" t="str">
        <f>IFERROR(INDEX(Sheet1!$B$2:$B$4,MATCH('Claims Summary'!U255,Sheet1!$A$2:$A$4,0)),"")</f>
        <v/>
      </c>
      <c r="N255" s="48" t="str">
        <f t="shared" si="25"/>
        <v/>
      </c>
      <c r="O255" s="88">
        <f>IFERROR(INDEX('LTSS Rates'!$A$2:$E$5,MATCH(W255,'LTSS Rates'!$A$2:$A$5,0),MATCH(X255,'LTSS Rates'!$A$2:$E$2,0)),0)</f>
        <v>0</v>
      </c>
      <c r="P255" s="49" t="str">
        <f t="shared" si="26"/>
        <v/>
      </c>
      <c r="Q255" s="61"/>
      <c r="R255" s="64" t="str">
        <f t="shared" si="27"/>
        <v/>
      </c>
      <c r="T255" s="39" t="s">
        <v>206</v>
      </c>
      <c r="U255" s="41" t="str">
        <f t="shared" si="21"/>
        <v>Personal Supports</v>
      </c>
      <c r="W255" s="39" t="str">
        <f t="shared" si="22"/>
        <v>Personal Supports</v>
      </c>
      <c r="X255" s="84" t="str">
        <f t="shared" si="23"/>
        <v xml:space="preserve"> Rate</v>
      </c>
    </row>
    <row r="256" spans="2:24" ht="14.45" customHeight="1" x14ac:dyDescent="0.25">
      <c r="B256" s="45">
        <v>246</v>
      </c>
      <c r="C256" s="46"/>
      <c r="D256" s="46"/>
      <c r="E256" s="46"/>
      <c r="F256" s="47"/>
      <c r="G256" s="46"/>
      <c r="H256" s="46"/>
      <c r="I256" s="114"/>
      <c r="J256" s="114"/>
      <c r="K256" s="100" t="str">
        <f t="shared" si="24"/>
        <v/>
      </c>
      <c r="L256" s="48" t="str">
        <f>IFERROR(VLOOKUP(F256,Lists!B:C,2,FALSE),"")</f>
        <v/>
      </c>
      <c r="M256" s="56" t="str">
        <f>IFERROR(INDEX(Sheet1!$B$2:$B$4,MATCH('Claims Summary'!U256,Sheet1!$A$2:$A$4,0)),"")</f>
        <v/>
      </c>
      <c r="N256" s="48" t="str">
        <f t="shared" si="25"/>
        <v/>
      </c>
      <c r="O256" s="88">
        <f>IFERROR(INDEX('LTSS Rates'!$A$2:$E$5,MATCH(W256,'LTSS Rates'!$A$2:$A$5,0),MATCH(X256,'LTSS Rates'!$A$2:$E$2,0)),0)</f>
        <v>0</v>
      </c>
      <c r="P256" s="49" t="str">
        <f t="shared" si="26"/>
        <v/>
      </c>
      <c r="Q256" s="61"/>
      <c r="R256" s="64" t="str">
        <f t="shared" si="27"/>
        <v/>
      </c>
      <c r="T256" s="39" t="s">
        <v>206</v>
      </c>
      <c r="U256" s="41" t="str">
        <f t="shared" si="21"/>
        <v>Personal Supports</v>
      </c>
      <c r="W256" s="39" t="str">
        <f t="shared" si="22"/>
        <v>Personal Supports</v>
      </c>
      <c r="X256" s="84" t="str">
        <f t="shared" si="23"/>
        <v xml:space="preserve"> Rate</v>
      </c>
    </row>
    <row r="257" spans="2:24" ht="14.45" customHeight="1" x14ac:dyDescent="0.25">
      <c r="B257" s="50">
        <v>247</v>
      </c>
      <c r="C257" s="46"/>
      <c r="D257" s="46"/>
      <c r="E257" s="46"/>
      <c r="F257" s="47"/>
      <c r="G257" s="46"/>
      <c r="H257" s="46"/>
      <c r="I257" s="114"/>
      <c r="J257" s="114"/>
      <c r="K257" s="100" t="str">
        <f t="shared" si="24"/>
        <v/>
      </c>
      <c r="L257" s="48" t="str">
        <f>IFERROR(VLOOKUP(F257,Lists!B:C,2,FALSE),"")</f>
        <v/>
      </c>
      <c r="M257" s="56" t="str">
        <f>IFERROR(INDEX(Sheet1!$B$2:$B$4,MATCH('Claims Summary'!U257,Sheet1!$A$2:$A$4,0)),"")</f>
        <v/>
      </c>
      <c r="N257" s="48" t="str">
        <f t="shared" si="25"/>
        <v/>
      </c>
      <c r="O257" s="88">
        <f>IFERROR(INDEX('LTSS Rates'!$A$2:$E$5,MATCH(W257,'LTSS Rates'!$A$2:$A$5,0),MATCH(X257,'LTSS Rates'!$A$2:$E$2,0)),0)</f>
        <v>0</v>
      </c>
      <c r="P257" s="49" t="str">
        <f t="shared" si="26"/>
        <v/>
      </c>
      <c r="Q257" s="61"/>
      <c r="R257" s="64" t="str">
        <f t="shared" si="27"/>
        <v/>
      </c>
      <c r="T257" s="39" t="s">
        <v>206</v>
      </c>
      <c r="U257" s="41" t="str">
        <f t="shared" si="21"/>
        <v>Personal Supports</v>
      </c>
      <c r="W257" s="39" t="str">
        <f t="shared" si="22"/>
        <v>Personal Supports</v>
      </c>
      <c r="X257" s="84" t="str">
        <f t="shared" si="23"/>
        <v xml:space="preserve"> Rate</v>
      </c>
    </row>
    <row r="258" spans="2:24" ht="14.45" customHeight="1" x14ac:dyDescent="0.25">
      <c r="B258" s="50">
        <v>248</v>
      </c>
      <c r="C258" s="46"/>
      <c r="D258" s="46"/>
      <c r="E258" s="46"/>
      <c r="F258" s="47"/>
      <c r="G258" s="46"/>
      <c r="H258" s="46"/>
      <c r="I258" s="114"/>
      <c r="J258" s="114"/>
      <c r="K258" s="100" t="str">
        <f t="shared" si="24"/>
        <v/>
      </c>
      <c r="L258" s="48" t="str">
        <f>IFERROR(VLOOKUP(F258,Lists!B:C,2,FALSE),"")</f>
        <v/>
      </c>
      <c r="M258" s="56" t="str">
        <f>IFERROR(INDEX(Sheet1!$B$2:$B$4,MATCH('Claims Summary'!U258,Sheet1!$A$2:$A$4,0)),"")</f>
        <v/>
      </c>
      <c r="N258" s="48" t="str">
        <f t="shared" si="25"/>
        <v/>
      </c>
      <c r="O258" s="88">
        <f>IFERROR(INDEX('LTSS Rates'!$A$2:$E$5,MATCH(W258,'LTSS Rates'!$A$2:$A$5,0),MATCH(X258,'LTSS Rates'!$A$2:$E$2,0)),0)</f>
        <v>0</v>
      </c>
      <c r="P258" s="49" t="str">
        <f t="shared" si="26"/>
        <v/>
      </c>
      <c r="Q258" s="61"/>
      <c r="R258" s="64" t="str">
        <f t="shared" si="27"/>
        <v/>
      </c>
      <c r="T258" s="39" t="s">
        <v>206</v>
      </c>
      <c r="U258" s="41" t="str">
        <f t="shared" si="21"/>
        <v>Personal Supports</v>
      </c>
      <c r="W258" s="39" t="str">
        <f t="shared" si="22"/>
        <v>Personal Supports</v>
      </c>
      <c r="X258" s="84" t="str">
        <f t="shared" si="23"/>
        <v xml:space="preserve"> Rate</v>
      </c>
    </row>
    <row r="259" spans="2:24" ht="14.45" customHeight="1" x14ac:dyDescent="0.25">
      <c r="B259" s="50">
        <v>249</v>
      </c>
      <c r="C259" s="46"/>
      <c r="D259" s="46"/>
      <c r="E259" s="46"/>
      <c r="F259" s="47"/>
      <c r="G259" s="46"/>
      <c r="H259" s="46"/>
      <c r="I259" s="114"/>
      <c r="J259" s="114"/>
      <c r="K259" s="100" t="str">
        <f t="shared" si="24"/>
        <v/>
      </c>
      <c r="L259" s="48" t="str">
        <f>IFERROR(VLOOKUP(F259,Lists!B:C,2,FALSE),"")</f>
        <v/>
      </c>
      <c r="M259" s="56" t="str">
        <f>IFERROR(INDEX(Sheet1!$B$2:$B$4,MATCH('Claims Summary'!U259,Sheet1!$A$2:$A$4,0)),"")</f>
        <v/>
      </c>
      <c r="N259" s="48" t="str">
        <f t="shared" si="25"/>
        <v/>
      </c>
      <c r="O259" s="88">
        <f>IFERROR(INDEX('LTSS Rates'!$A$2:$E$5,MATCH(W259,'LTSS Rates'!$A$2:$A$5,0),MATCH(X259,'LTSS Rates'!$A$2:$E$2,0)),0)</f>
        <v>0</v>
      </c>
      <c r="P259" s="49" t="str">
        <f t="shared" si="26"/>
        <v/>
      </c>
      <c r="Q259" s="61"/>
      <c r="R259" s="64" t="str">
        <f t="shared" si="27"/>
        <v/>
      </c>
      <c r="T259" s="39" t="s">
        <v>206</v>
      </c>
      <c r="U259" s="41" t="str">
        <f t="shared" si="21"/>
        <v>Personal Supports</v>
      </c>
      <c r="W259" s="39" t="str">
        <f t="shared" si="22"/>
        <v>Personal Supports</v>
      </c>
      <c r="X259" s="84" t="str">
        <f t="shared" si="23"/>
        <v xml:space="preserve"> Rate</v>
      </c>
    </row>
    <row r="260" spans="2:24" ht="14.45" customHeight="1" x14ac:dyDescent="0.25">
      <c r="B260" s="45">
        <v>250</v>
      </c>
      <c r="C260" s="46"/>
      <c r="D260" s="46"/>
      <c r="E260" s="46"/>
      <c r="F260" s="47"/>
      <c r="G260" s="46"/>
      <c r="H260" s="46"/>
      <c r="I260" s="114"/>
      <c r="J260" s="114"/>
      <c r="K260" s="100" t="str">
        <f t="shared" si="24"/>
        <v/>
      </c>
      <c r="L260" s="48" t="str">
        <f>IFERROR(VLOOKUP(F260,Lists!B:C,2,FALSE),"")</f>
        <v/>
      </c>
      <c r="M260" s="56" t="str">
        <f>IFERROR(INDEX(Sheet1!$B$2:$B$4,MATCH('Claims Summary'!U260,Sheet1!$A$2:$A$4,0)),"")</f>
        <v/>
      </c>
      <c r="N260" s="48" t="str">
        <f t="shared" si="25"/>
        <v/>
      </c>
      <c r="O260" s="88">
        <f>IFERROR(INDEX('LTSS Rates'!$A$2:$E$5,MATCH(W260,'LTSS Rates'!$A$2:$A$5,0),MATCH(X260,'LTSS Rates'!$A$2:$E$2,0)),0)</f>
        <v>0</v>
      </c>
      <c r="P260" s="49" t="str">
        <f t="shared" si="26"/>
        <v/>
      </c>
      <c r="Q260" s="61"/>
      <c r="R260" s="64" t="str">
        <f t="shared" si="27"/>
        <v/>
      </c>
      <c r="T260" s="39" t="s">
        <v>206</v>
      </c>
      <c r="U260" s="41" t="str">
        <f t="shared" si="21"/>
        <v>Personal Supports</v>
      </c>
      <c r="W260" s="39" t="str">
        <f t="shared" si="22"/>
        <v>Personal Supports</v>
      </c>
      <c r="X260" s="84" t="str">
        <f t="shared" si="23"/>
        <v xml:space="preserve"> Rate</v>
      </c>
    </row>
    <row r="261" spans="2:24" ht="14.45" customHeight="1" x14ac:dyDescent="0.25">
      <c r="B261" s="45">
        <v>251</v>
      </c>
      <c r="C261" s="46"/>
      <c r="D261" s="46"/>
      <c r="E261" s="46"/>
      <c r="F261" s="47"/>
      <c r="G261" s="46"/>
      <c r="H261" s="46"/>
      <c r="I261" s="114"/>
      <c r="J261" s="114"/>
      <c r="K261" s="100" t="str">
        <f t="shared" si="24"/>
        <v/>
      </c>
      <c r="L261" s="48" t="str">
        <f>IFERROR(VLOOKUP(F261,Lists!B:C,2,FALSE),"")</f>
        <v/>
      </c>
      <c r="M261" s="56" t="str">
        <f>IFERROR(INDEX(Sheet1!$B$2:$B$4,MATCH('Claims Summary'!U261,Sheet1!$A$2:$A$4,0)),"")</f>
        <v/>
      </c>
      <c r="N261" s="48" t="str">
        <f t="shared" si="25"/>
        <v/>
      </c>
      <c r="O261" s="88">
        <f>IFERROR(INDEX('LTSS Rates'!$A$2:$E$5,MATCH(W261,'LTSS Rates'!$A$2:$A$5,0),MATCH(X261,'LTSS Rates'!$A$2:$E$2,0)),0)</f>
        <v>0</v>
      </c>
      <c r="P261" s="49" t="str">
        <f t="shared" si="26"/>
        <v/>
      </c>
      <c r="Q261" s="61"/>
      <c r="R261" s="64" t="str">
        <f t="shared" si="27"/>
        <v/>
      </c>
      <c r="T261" s="39" t="s">
        <v>206</v>
      </c>
      <c r="U261" s="41" t="str">
        <f t="shared" si="21"/>
        <v>Personal Supports</v>
      </c>
      <c r="W261" s="39" t="str">
        <f t="shared" si="22"/>
        <v>Personal Supports</v>
      </c>
      <c r="X261" s="84" t="str">
        <f t="shared" si="23"/>
        <v xml:space="preserve"> Rate</v>
      </c>
    </row>
    <row r="262" spans="2:24" ht="14.45" customHeight="1" x14ac:dyDescent="0.25">
      <c r="B262" s="50">
        <v>252</v>
      </c>
      <c r="C262" s="46"/>
      <c r="D262" s="46"/>
      <c r="E262" s="46"/>
      <c r="F262" s="47"/>
      <c r="G262" s="46"/>
      <c r="H262" s="46"/>
      <c r="I262" s="114"/>
      <c r="J262" s="114"/>
      <c r="K262" s="100" t="str">
        <f t="shared" si="24"/>
        <v/>
      </c>
      <c r="L262" s="48" t="str">
        <f>IFERROR(VLOOKUP(F262,Lists!B:C,2,FALSE),"")</f>
        <v/>
      </c>
      <c r="M262" s="56" t="str">
        <f>IFERROR(INDEX(Sheet1!$B$2:$B$4,MATCH('Claims Summary'!U262,Sheet1!$A$2:$A$4,0)),"")</f>
        <v/>
      </c>
      <c r="N262" s="48" t="str">
        <f t="shared" si="25"/>
        <v/>
      </c>
      <c r="O262" s="88">
        <f>IFERROR(INDEX('LTSS Rates'!$A$2:$E$5,MATCH(W262,'LTSS Rates'!$A$2:$A$5,0),MATCH(X262,'LTSS Rates'!$A$2:$E$2,0)),0)</f>
        <v>0</v>
      </c>
      <c r="P262" s="49" t="str">
        <f t="shared" si="26"/>
        <v/>
      </c>
      <c r="Q262" s="61"/>
      <c r="R262" s="64" t="str">
        <f t="shared" si="27"/>
        <v/>
      </c>
      <c r="T262" s="39" t="s">
        <v>206</v>
      </c>
      <c r="U262" s="41" t="str">
        <f t="shared" si="21"/>
        <v>Personal Supports</v>
      </c>
      <c r="W262" s="39" t="str">
        <f t="shared" si="22"/>
        <v>Personal Supports</v>
      </c>
      <c r="X262" s="84" t="str">
        <f t="shared" si="23"/>
        <v xml:space="preserve"> Rate</v>
      </c>
    </row>
    <row r="263" spans="2:24" ht="14.45" customHeight="1" x14ac:dyDescent="0.25">
      <c r="B263" s="50">
        <v>253</v>
      </c>
      <c r="C263" s="46"/>
      <c r="D263" s="46"/>
      <c r="E263" s="46"/>
      <c r="F263" s="47"/>
      <c r="G263" s="46"/>
      <c r="H263" s="46"/>
      <c r="I263" s="114"/>
      <c r="J263" s="114"/>
      <c r="K263" s="100" t="str">
        <f t="shared" si="24"/>
        <v/>
      </c>
      <c r="L263" s="48" t="str">
        <f>IFERROR(VLOOKUP(F263,Lists!B:C,2,FALSE),"")</f>
        <v/>
      </c>
      <c r="M263" s="56" t="str">
        <f>IFERROR(INDEX(Sheet1!$B$2:$B$4,MATCH('Claims Summary'!U263,Sheet1!$A$2:$A$4,0)),"")</f>
        <v/>
      </c>
      <c r="N263" s="48" t="str">
        <f t="shared" si="25"/>
        <v/>
      </c>
      <c r="O263" s="88">
        <f>IFERROR(INDEX('LTSS Rates'!$A$2:$E$5,MATCH(W263,'LTSS Rates'!$A$2:$A$5,0),MATCH(X263,'LTSS Rates'!$A$2:$E$2,0)),0)</f>
        <v>0</v>
      </c>
      <c r="P263" s="49" t="str">
        <f t="shared" si="26"/>
        <v/>
      </c>
      <c r="Q263" s="61"/>
      <c r="R263" s="64" t="str">
        <f t="shared" si="27"/>
        <v/>
      </c>
      <c r="T263" s="39" t="s">
        <v>206</v>
      </c>
      <c r="U263" s="41" t="str">
        <f t="shared" si="21"/>
        <v>Personal Supports</v>
      </c>
      <c r="W263" s="39" t="str">
        <f t="shared" si="22"/>
        <v>Personal Supports</v>
      </c>
      <c r="X263" s="84" t="str">
        <f t="shared" si="23"/>
        <v xml:space="preserve"> Rate</v>
      </c>
    </row>
    <row r="264" spans="2:24" ht="14.45" customHeight="1" x14ac:dyDescent="0.25">
      <c r="B264" s="50">
        <v>254</v>
      </c>
      <c r="C264" s="46"/>
      <c r="D264" s="46"/>
      <c r="E264" s="46"/>
      <c r="F264" s="47"/>
      <c r="G264" s="46"/>
      <c r="H264" s="46"/>
      <c r="I264" s="114"/>
      <c r="J264" s="114"/>
      <c r="K264" s="100" t="str">
        <f t="shared" si="24"/>
        <v/>
      </c>
      <c r="L264" s="48" t="str">
        <f>IFERROR(VLOOKUP(F264,Lists!B:C,2,FALSE),"")</f>
        <v/>
      </c>
      <c r="M264" s="56" t="str">
        <f>IFERROR(INDEX(Sheet1!$B$2:$B$4,MATCH('Claims Summary'!U264,Sheet1!$A$2:$A$4,0)),"")</f>
        <v/>
      </c>
      <c r="N264" s="48" t="str">
        <f t="shared" si="25"/>
        <v/>
      </c>
      <c r="O264" s="88">
        <f>IFERROR(INDEX('LTSS Rates'!$A$2:$E$5,MATCH(W264,'LTSS Rates'!$A$2:$A$5,0),MATCH(X264,'LTSS Rates'!$A$2:$E$2,0)),0)</f>
        <v>0</v>
      </c>
      <c r="P264" s="49" t="str">
        <f t="shared" si="26"/>
        <v/>
      </c>
      <c r="Q264" s="61"/>
      <c r="R264" s="64" t="str">
        <f t="shared" si="27"/>
        <v/>
      </c>
      <c r="T264" s="39" t="s">
        <v>206</v>
      </c>
      <c r="U264" s="41" t="str">
        <f t="shared" si="21"/>
        <v>Personal Supports</v>
      </c>
      <c r="W264" s="39" t="str">
        <f t="shared" si="22"/>
        <v>Personal Supports</v>
      </c>
      <c r="X264" s="84" t="str">
        <f t="shared" si="23"/>
        <v xml:space="preserve"> Rate</v>
      </c>
    </row>
    <row r="265" spans="2:24" ht="14.45" customHeight="1" x14ac:dyDescent="0.25">
      <c r="B265" s="45">
        <v>255</v>
      </c>
      <c r="C265" s="46"/>
      <c r="D265" s="46"/>
      <c r="E265" s="46"/>
      <c r="F265" s="47"/>
      <c r="G265" s="46"/>
      <c r="H265" s="46"/>
      <c r="I265" s="114"/>
      <c r="J265" s="114"/>
      <c r="K265" s="100" t="str">
        <f t="shared" si="24"/>
        <v/>
      </c>
      <c r="L265" s="48" t="str">
        <f>IFERROR(VLOOKUP(F265,Lists!B:C,2,FALSE),"")</f>
        <v/>
      </c>
      <c r="M265" s="56" t="str">
        <f>IFERROR(INDEX(Sheet1!$B$2:$B$4,MATCH('Claims Summary'!U265,Sheet1!$A$2:$A$4,0)),"")</f>
        <v/>
      </c>
      <c r="N265" s="48" t="str">
        <f t="shared" si="25"/>
        <v/>
      </c>
      <c r="O265" s="88">
        <f>IFERROR(INDEX('LTSS Rates'!$A$2:$E$5,MATCH(W265,'LTSS Rates'!$A$2:$A$5,0),MATCH(X265,'LTSS Rates'!$A$2:$E$2,0)),0)</f>
        <v>0</v>
      </c>
      <c r="P265" s="49" t="str">
        <f t="shared" si="26"/>
        <v/>
      </c>
      <c r="Q265" s="61"/>
      <c r="R265" s="64" t="str">
        <f t="shared" si="27"/>
        <v/>
      </c>
      <c r="T265" s="39" t="s">
        <v>206</v>
      </c>
      <c r="U265" s="41" t="str">
        <f t="shared" si="21"/>
        <v>Personal Supports</v>
      </c>
      <c r="W265" s="39" t="str">
        <f t="shared" si="22"/>
        <v>Personal Supports</v>
      </c>
      <c r="X265" s="84" t="str">
        <f t="shared" si="23"/>
        <v xml:space="preserve"> Rate</v>
      </c>
    </row>
    <row r="266" spans="2:24" ht="14.45" customHeight="1" x14ac:dyDescent="0.25">
      <c r="B266" s="45">
        <v>256</v>
      </c>
      <c r="C266" s="46"/>
      <c r="D266" s="46"/>
      <c r="E266" s="46"/>
      <c r="F266" s="47"/>
      <c r="G266" s="46"/>
      <c r="H266" s="46"/>
      <c r="I266" s="114"/>
      <c r="J266" s="114"/>
      <c r="K266" s="100" t="str">
        <f t="shared" si="24"/>
        <v/>
      </c>
      <c r="L266" s="48" t="str">
        <f>IFERROR(VLOOKUP(F266,Lists!B:C,2,FALSE),"")</f>
        <v/>
      </c>
      <c r="M266" s="56" t="str">
        <f>IFERROR(INDEX(Sheet1!$B$2:$B$4,MATCH('Claims Summary'!U266,Sheet1!$A$2:$A$4,0)),"")</f>
        <v/>
      </c>
      <c r="N266" s="48" t="str">
        <f t="shared" si="25"/>
        <v/>
      </c>
      <c r="O266" s="88">
        <f>IFERROR(INDEX('LTSS Rates'!$A$2:$E$5,MATCH(W266,'LTSS Rates'!$A$2:$A$5,0),MATCH(X266,'LTSS Rates'!$A$2:$E$2,0)),0)</f>
        <v>0</v>
      </c>
      <c r="P266" s="49" t="str">
        <f t="shared" si="26"/>
        <v/>
      </c>
      <c r="Q266" s="61"/>
      <c r="R266" s="64" t="str">
        <f t="shared" si="27"/>
        <v/>
      </c>
      <c r="T266" s="39" t="s">
        <v>206</v>
      </c>
      <c r="U266" s="41" t="str">
        <f t="shared" si="21"/>
        <v>Personal Supports</v>
      </c>
      <c r="W266" s="39" t="str">
        <f t="shared" si="22"/>
        <v>Personal Supports</v>
      </c>
      <c r="X266" s="84" t="str">
        <f t="shared" si="23"/>
        <v xml:space="preserve"> Rate</v>
      </c>
    </row>
    <row r="267" spans="2:24" ht="14.45" customHeight="1" x14ac:dyDescent="0.25">
      <c r="B267" s="50">
        <v>257</v>
      </c>
      <c r="C267" s="46"/>
      <c r="D267" s="46"/>
      <c r="E267" s="46"/>
      <c r="F267" s="47"/>
      <c r="G267" s="46"/>
      <c r="H267" s="46"/>
      <c r="I267" s="114"/>
      <c r="J267" s="114"/>
      <c r="K267" s="100" t="str">
        <f t="shared" si="24"/>
        <v/>
      </c>
      <c r="L267" s="48" t="str">
        <f>IFERROR(VLOOKUP(F267,Lists!B:C,2,FALSE),"")</f>
        <v/>
      </c>
      <c r="M267" s="56" t="str">
        <f>IFERROR(INDEX(Sheet1!$B$2:$B$4,MATCH('Claims Summary'!U267,Sheet1!$A$2:$A$4,0)),"")</f>
        <v/>
      </c>
      <c r="N267" s="48" t="str">
        <f t="shared" si="25"/>
        <v/>
      </c>
      <c r="O267" s="88">
        <f>IFERROR(INDEX('LTSS Rates'!$A$2:$E$5,MATCH(W267,'LTSS Rates'!$A$2:$A$5,0),MATCH(X267,'LTSS Rates'!$A$2:$E$2,0)),0)</f>
        <v>0</v>
      </c>
      <c r="P267" s="49" t="str">
        <f t="shared" si="26"/>
        <v/>
      </c>
      <c r="Q267" s="61"/>
      <c r="R267" s="64" t="str">
        <f t="shared" si="27"/>
        <v/>
      </c>
      <c r="T267" s="39" t="s">
        <v>206</v>
      </c>
      <c r="U267" s="41" t="str">
        <f t="shared" ref="U267:U310" si="28">CONCATENATE(T267,G267)</f>
        <v>Personal Supports</v>
      </c>
      <c r="W267" s="39" t="str">
        <f t="shared" ref="W267:W310" si="29">IF(G267="State Funded",CONCATENATE(T267,"CP"),CONCATENATE(T267,G267))</f>
        <v>Personal Supports</v>
      </c>
      <c r="X267" s="84" t="str">
        <f t="shared" ref="X267:X310" si="30">CONCATENATE(L267," ","Rate")</f>
        <v xml:space="preserve"> Rate</v>
      </c>
    </row>
    <row r="268" spans="2:24" ht="14.45" customHeight="1" x14ac:dyDescent="0.25">
      <c r="B268" s="50">
        <v>258</v>
      </c>
      <c r="C268" s="46"/>
      <c r="D268" s="46"/>
      <c r="E268" s="46"/>
      <c r="F268" s="47"/>
      <c r="G268" s="46"/>
      <c r="H268" s="46"/>
      <c r="I268" s="114"/>
      <c r="J268" s="114"/>
      <c r="K268" s="100" t="str">
        <f t="shared" ref="K268:K310" si="31">IF(I268="","",I268)</f>
        <v/>
      </c>
      <c r="L268" s="48" t="str">
        <f>IFERROR(VLOOKUP(F268,Lists!B:C,2,FALSE),"")</f>
        <v/>
      </c>
      <c r="M268" s="56" t="str">
        <f>IFERROR(INDEX(Sheet1!$B$2:$B$4,MATCH('Claims Summary'!U268,Sheet1!$A$2:$A$4,0)),"")</f>
        <v/>
      </c>
      <c r="N268" s="48" t="str">
        <f t="shared" ref="N268:N310" si="32">IF(J268="","",(MROUND((J268-I268)*24,0.25)*4))</f>
        <v/>
      </c>
      <c r="O268" s="88">
        <f>IFERROR(INDEX('LTSS Rates'!$A$2:$E$5,MATCH(W268,'LTSS Rates'!$A$2:$A$5,0),MATCH(X268,'LTSS Rates'!$A$2:$E$2,0)),0)</f>
        <v>0</v>
      </c>
      <c r="P268" s="49" t="str">
        <f t="shared" ref="P268:P310" si="33">IF(H268="","",(IFERROR(N268*O268,0)))</f>
        <v/>
      </c>
      <c r="Q268" s="61"/>
      <c r="R268" s="64" t="str">
        <f t="shared" ref="R268:R310" si="34">IF(P268="","",(P268+Q268))</f>
        <v/>
      </c>
      <c r="T268" s="39" t="s">
        <v>206</v>
      </c>
      <c r="U268" s="41" t="str">
        <f t="shared" si="28"/>
        <v>Personal Supports</v>
      </c>
      <c r="W268" s="39" t="str">
        <f t="shared" si="29"/>
        <v>Personal Supports</v>
      </c>
      <c r="X268" s="84" t="str">
        <f t="shared" si="30"/>
        <v xml:space="preserve"> Rate</v>
      </c>
    </row>
    <row r="269" spans="2:24" ht="14.45" customHeight="1" x14ac:dyDescent="0.25">
      <c r="B269" s="50">
        <v>259</v>
      </c>
      <c r="C269" s="46"/>
      <c r="D269" s="46"/>
      <c r="E269" s="46"/>
      <c r="F269" s="47"/>
      <c r="G269" s="46"/>
      <c r="H269" s="46"/>
      <c r="I269" s="114"/>
      <c r="J269" s="114"/>
      <c r="K269" s="100" t="str">
        <f t="shared" si="31"/>
        <v/>
      </c>
      <c r="L269" s="48" t="str">
        <f>IFERROR(VLOOKUP(F269,Lists!B:C,2,FALSE),"")</f>
        <v/>
      </c>
      <c r="M269" s="56" t="str">
        <f>IFERROR(INDEX(Sheet1!$B$2:$B$4,MATCH('Claims Summary'!U269,Sheet1!$A$2:$A$4,0)),"")</f>
        <v/>
      </c>
      <c r="N269" s="48" t="str">
        <f t="shared" si="32"/>
        <v/>
      </c>
      <c r="O269" s="88">
        <f>IFERROR(INDEX('LTSS Rates'!$A$2:$E$5,MATCH(W269,'LTSS Rates'!$A$2:$A$5,0),MATCH(X269,'LTSS Rates'!$A$2:$E$2,0)),0)</f>
        <v>0</v>
      </c>
      <c r="P269" s="49" t="str">
        <f t="shared" si="33"/>
        <v/>
      </c>
      <c r="Q269" s="61"/>
      <c r="R269" s="64" t="str">
        <f t="shared" si="34"/>
        <v/>
      </c>
      <c r="T269" s="39" t="s">
        <v>206</v>
      </c>
      <c r="U269" s="41" t="str">
        <f t="shared" si="28"/>
        <v>Personal Supports</v>
      </c>
      <c r="W269" s="39" t="str">
        <f t="shared" si="29"/>
        <v>Personal Supports</v>
      </c>
      <c r="X269" s="84" t="str">
        <f t="shared" si="30"/>
        <v xml:space="preserve"> Rate</v>
      </c>
    </row>
    <row r="270" spans="2:24" ht="14.45" customHeight="1" x14ac:dyDescent="0.25">
      <c r="B270" s="45">
        <v>260</v>
      </c>
      <c r="C270" s="46"/>
      <c r="D270" s="46"/>
      <c r="E270" s="46"/>
      <c r="F270" s="47"/>
      <c r="G270" s="46"/>
      <c r="H270" s="46"/>
      <c r="I270" s="114"/>
      <c r="J270" s="114"/>
      <c r="K270" s="100" t="str">
        <f t="shared" si="31"/>
        <v/>
      </c>
      <c r="L270" s="48" t="str">
        <f>IFERROR(VLOOKUP(F270,Lists!B:C,2,FALSE),"")</f>
        <v/>
      </c>
      <c r="M270" s="56" t="str">
        <f>IFERROR(INDEX(Sheet1!$B$2:$B$4,MATCH('Claims Summary'!U270,Sheet1!$A$2:$A$4,0)),"")</f>
        <v/>
      </c>
      <c r="N270" s="48" t="str">
        <f t="shared" si="32"/>
        <v/>
      </c>
      <c r="O270" s="88">
        <f>IFERROR(INDEX('LTSS Rates'!$A$2:$E$5,MATCH(W270,'LTSS Rates'!$A$2:$A$5,0),MATCH(X270,'LTSS Rates'!$A$2:$E$2,0)),0)</f>
        <v>0</v>
      </c>
      <c r="P270" s="49" t="str">
        <f t="shared" si="33"/>
        <v/>
      </c>
      <c r="Q270" s="61"/>
      <c r="R270" s="64" t="str">
        <f t="shared" si="34"/>
        <v/>
      </c>
      <c r="T270" s="39" t="s">
        <v>206</v>
      </c>
      <c r="U270" s="41" t="str">
        <f t="shared" si="28"/>
        <v>Personal Supports</v>
      </c>
      <c r="W270" s="39" t="str">
        <f t="shared" si="29"/>
        <v>Personal Supports</v>
      </c>
      <c r="X270" s="84" t="str">
        <f t="shared" si="30"/>
        <v xml:space="preserve"> Rate</v>
      </c>
    </row>
    <row r="271" spans="2:24" ht="14.45" customHeight="1" x14ac:dyDescent="0.25">
      <c r="B271" s="45">
        <v>261</v>
      </c>
      <c r="C271" s="46"/>
      <c r="D271" s="46"/>
      <c r="E271" s="46"/>
      <c r="F271" s="47"/>
      <c r="G271" s="46"/>
      <c r="H271" s="46"/>
      <c r="I271" s="114"/>
      <c r="J271" s="114"/>
      <c r="K271" s="100" t="str">
        <f t="shared" si="31"/>
        <v/>
      </c>
      <c r="L271" s="48" t="str">
        <f>IFERROR(VLOOKUP(F271,Lists!B:C,2,FALSE),"")</f>
        <v/>
      </c>
      <c r="M271" s="56" t="str">
        <f>IFERROR(INDEX(Sheet1!$B$2:$B$4,MATCH('Claims Summary'!U271,Sheet1!$A$2:$A$4,0)),"")</f>
        <v/>
      </c>
      <c r="N271" s="48" t="str">
        <f t="shared" si="32"/>
        <v/>
      </c>
      <c r="O271" s="88">
        <f>IFERROR(INDEX('LTSS Rates'!$A$2:$E$5,MATCH(W271,'LTSS Rates'!$A$2:$A$5,0),MATCH(X271,'LTSS Rates'!$A$2:$E$2,0)),0)</f>
        <v>0</v>
      </c>
      <c r="P271" s="49" t="str">
        <f t="shared" si="33"/>
        <v/>
      </c>
      <c r="Q271" s="61"/>
      <c r="R271" s="64" t="str">
        <f t="shared" si="34"/>
        <v/>
      </c>
      <c r="T271" s="39" t="s">
        <v>206</v>
      </c>
      <c r="U271" s="41" t="str">
        <f t="shared" si="28"/>
        <v>Personal Supports</v>
      </c>
      <c r="W271" s="39" t="str">
        <f t="shared" si="29"/>
        <v>Personal Supports</v>
      </c>
      <c r="X271" s="84" t="str">
        <f t="shared" si="30"/>
        <v xml:space="preserve"> Rate</v>
      </c>
    </row>
    <row r="272" spans="2:24" ht="14.45" customHeight="1" x14ac:dyDescent="0.25">
      <c r="B272" s="50">
        <v>262</v>
      </c>
      <c r="C272" s="46"/>
      <c r="D272" s="46"/>
      <c r="E272" s="46"/>
      <c r="F272" s="47"/>
      <c r="G272" s="46"/>
      <c r="H272" s="46"/>
      <c r="I272" s="114"/>
      <c r="J272" s="114"/>
      <c r="K272" s="100" t="str">
        <f t="shared" si="31"/>
        <v/>
      </c>
      <c r="L272" s="48" t="str">
        <f>IFERROR(VLOOKUP(F272,Lists!B:C,2,FALSE),"")</f>
        <v/>
      </c>
      <c r="M272" s="56" t="str">
        <f>IFERROR(INDEX(Sheet1!$B$2:$B$4,MATCH('Claims Summary'!U272,Sheet1!$A$2:$A$4,0)),"")</f>
        <v/>
      </c>
      <c r="N272" s="48" t="str">
        <f t="shared" si="32"/>
        <v/>
      </c>
      <c r="O272" s="88">
        <f>IFERROR(INDEX('LTSS Rates'!$A$2:$E$5,MATCH(W272,'LTSS Rates'!$A$2:$A$5,0),MATCH(X272,'LTSS Rates'!$A$2:$E$2,0)),0)</f>
        <v>0</v>
      </c>
      <c r="P272" s="49" t="str">
        <f t="shared" si="33"/>
        <v/>
      </c>
      <c r="Q272" s="61"/>
      <c r="R272" s="64" t="str">
        <f t="shared" si="34"/>
        <v/>
      </c>
      <c r="T272" s="39" t="s">
        <v>206</v>
      </c>
      <c r="U272" s="41" t="str">
        <f t="shared" si="28"/>
        <v>Personal Supports</v>
      </c>
      <c r="W272" s="39" t="str">
        <f t="shared" si="29"/>
        <v>Personal Supports</v>
      </c>
      <c r="X272" s="84" t="str">
        <f t="shared" si="30"/>
        <v xml:space="preserve"> Rate</v>
      </c>
    </row>
    <row r="273" spans="2:24" ht="14.45" customHeight="1" x14ac:dyDescent="0.25">
      <c r="B273" s="50">
        <v>263</v>
      </c>
      <c r="C273" s="46"/>
      <c r="D273" s="46"/>
      <c r="E273" s="46"/>
      <c r="F273" s="47"/>
      <c r="G273" s="46"/>
      <c r="H273" s="46"/>
      <c r="I273" s="114"/>
      <c r="J273" s="114"/>
      <c r="K273" s="100" t="str">
        <f t="shared" si="31"/>
        <v/>
      </c>
      <c r="L273" s="48" t="str">
        <f>IFERROR(VLOOKUP(F273,Lists!B:C,2,FALSE),"")</f>
        <v/>
      </c>
      <c r="M273" s="56" t="str">
        <f>IFERROR(INDEX(Sheet1!$B$2:$B$4,MATCH('Claims Summary'!U273,Sheet1!$A$2:$A$4,0)),"")</f>
        <v/>
      </c>
      <c r="N273" s="48" t="str">
        <f t="shared" si="32"/>
        <v/>
      </c>
      <c r="O273" s="88">
        <f>IFERROR(INDEX('LTSS Rates'!$A$2:$E$5,MATCH(W273,'LTSS Rates'!$A$2:$A$5,0),MATCH(X273,'LTSS Rates'!$A$2:$E$2,0)),0)</f>
        <v>0</v>
      </c>
      <c r="P273" s="49" t="str">
        <f t="shared" si="33"/>
        <v/>
      </c>
      <c r="Q273" s="61"/>
      <c r="R273" s="64" t="str">
        <f t="shared" si="34"/>
        <v/>
      </c>
      <c r="T273" s="39" t="s">
        <v>206</v>
      </c>
      <c r="U273" s="41" t="str">
        <f t="shared" si="28"/>
        <v>Personal Supports</v>
      </c>
      <c r="W273" s="39" t="str">
        <f t="shared" si="29"/>
        <v>Personal Supports</v>
      </c>
      <c r="X273" s="84" t="str">
        <f t="shared" si="30"/>
        <v xml:space="preserve"> Rate</v>
      </c>
    </row>
    <row r="274" spans="2:24" ht="14.45" customHeight="1" x14ac:dyDescent="0.25">
      <c r="B274" s="50">
        <v>264</v>
      </c>
      <c r="C274" s="46"/>
      <c r="D274" s="46"/>
      <c r="E274" s="46"/>
      <c r="F274" s="47"/>
      <c r="G274" s="46"/>
      <c r="H274" s="46"/>
      <c r="I274" s="114"/>
      <c r="J274" s="114"/>
      <c r="K274" s="100" t="str">
        <f t="shared" si="31"/>
        <v/>
      </c>
      <c r="L274" s="48" t="str">
        <f>IFERROR(VLOOKUP(F274,Lists!B:C,2,FALSE),"")</f>
        <v/>
      </c>
      <c r="M274" s="56" t="str">
        <f>IFERROR(INDEX(Sheet1!$B$2:$B$4,MATCH('Claims Summary'!U274,Sheet1!$A$2:$A$4,0)),"")</f>
        <v/>
      </c>
      <c r="N274" s="48" t="str">
        <f t="shared" si="32"/>
        <v/>
      </c>
      <c r="O274" s="88">
        <f>IFERROR(INDEX('LTSS Rates'!$A$2:$E$5,MATCH(W274,'LTSS Rates'!$A$2:$A$5,0),MATCH(X274,'LTSS Rates'!$A$2:$E$2,0)),0)</f>
        <v>0</v>
      </c>
      <c r="P274" s="49" t="str">
        <f t="shared" si="33"/>
        <v/>
      </c>
      <c r="Q274" s="61"/>
      <c r="R274" s="64" t="str">
        <f t="shared" si="34"/>
        <v/>
      </c>
      <c r="T274" s="39" t="s">
        <v>206</v>
      </c>
      <c r="U274" s="41" t="str">
        <f t="shared" si="28"/>
        <v>Personal Supports</v>
      </c>
      <c r="W274" s="39" t="str">
        <f t="shared" si="29"/>
        <v>Personal Supports</v>
      </c>
      <c r="X274" s="84" t="str">
        <f t="shared" si="30"/>
        <v xml:space="preserve"> Rate</v>
      </c>
    </row>
    <row r="275" spans="2:24" ht="14.45" customHeight="1" x14ac:dyDescent="0.25">
      <c r="B275" s="45">
        <v>265</v>
      </c>
      <c r="C275" s="46"/>
      <c r="D275" s="46"/>
      <c r="E275" s="46"/>
      <c r="F275" s="47"/>
      <c r="G275" s="46"/>
      <c r="H275" s="46"/>
      <c r="I275" s="114"/>
      <c r="J275" s="114"/>
      <c r="K275" s="100" t="str">
        <f t="shared" si="31"/>
        <v/>
      </c>
      <c r="L275" s="48" t="str">
        <f>IFERROR(VLOOKUP(F275,Lists!B:C,2,FALSE),"")</f>
        <v/>
      </c>
      <c r="M275" s="56" t="str">
        <f>IFERROR(INDEX(Sheet1!$B$2:$B$4,MATCH('Claims Summary'!U275,Sheet1!$A$2:$A$4,0)),"")</f>
        <v/>
      </c>
      <c r="N275" s="48" t="str">
        <f t="shared" si="32"/>
        <v/>
      </c>
      <c r="O275" s="88">
        <f>IFERROR(INDEX('LTSS Rates'!$A$2:$E$5,MATCH(W275,'LTSS Rates'!$A$2:$A$5,0),MATCH(X275,'LTSS Rates'!$A$2:$E$2,0)),0)</f>
        <v>0</v>
      </c>
      <c r="P275" s="49" t="str">
        <f t="shared" si="33"/>
        <v/>
      </c>
      <c r="Q275" s="61"/>
      <c r="R275" s="64" t="str">
        <f t="shared" si="34"/>
        <v/>
      </c>
      <c r="T275" s="39" t="s">
        <v>206</v>
      </c>
      <c r="U275" s="41" t="str">
        <f t="shared" si="28"/>
        <v>Personal Supports</v>
      </c>
      <c r="W275" s="39" t="str">
        <f t="shared" si="29"/>
        <v>Personal Supports</v>
      </c>
      <c r="X275" s="84" t="str">
        <f t="shared" si="30"/>
        <v xml:space="preserve"> Rate</v>
      </c>
    </row>
    <row r="276" spans="2:24" ht="14.45" customHeight="1" x14ac:dyDescent="0.25">
      <c r="B276" s="45">
        <v>266</v>
      </c>
      <c r="C276" s="46"/>
      <c r="D276" s="46"/>
      <c r="E276" s="46"/>
      <c r="F276" s="47"/>
      <c r="G276" s="46"/>
      <c r="H276" s="46"/>
      <c r="I276" s="114"/>
      <c r="J276" s="114"/>
      <c r="K276" s="100" t="str">
        <f t="shared" si="31"/>
        <v/>
      </c>
      <c r="L276" s="48" t="str">
        <f>IFERROR(VLOOKUP(F276,Lists!B:C,2,FALSE),"")</f>
        <v/>
      </c>
      <c r="M276" s="56" t="str">
        <f>IFERROR(INDEX(Sheet1!$B$2:$B$4,MATCH('Claims Summary'!U276,Sheet1!$A$2:$A$4,0)),"")</f>
        <v/>
      </c>
      <c r="N276" s="48" t="str">
        <f t="shared" si="32"/>
        <v/>
      </c>
      <c r="O276" s="88">
        <f>IFERROR(INDEX('LTSS Rates'!$A$2:$E$5,MATCH(W276,'LTSS Rates'!$A$2:$A$5,0),MATCH(X276,'LTSS Rates'!$A$2:$E$2,0)),0)</f>
        <v>0</v>
      </c>
      <c r="P276" s="49" t="str">
        <f t="shared" si="33"/>
        <v/>
      </c>
      <c r="Q276" s="61"/>
      <c r="R276" s="64" t="str">
        <f t="shared" si="34"/>
        <v/>
      </c>
      <c r="T276" s="39" t="s">
        <v>206</v>
      </c>
      <c r="U276" s="41" t="str">
        <f t="shared" si="28"/>
        <v>Personal Supports</v>
      </c>
      <c r="W276" s="39" t="str">
        <f t="shared" si="29"/>
        <v>Personal Supports</v>
      </c>
      <c r="X276" s="84" t="str">
        <f t="shared" si="30"/>
        <v xml:space="preserve"> Rate</v>
      </c>
    </row>
    <row r="277" spans="2:24" ht="14.45" customHeight="1" x14ac:dyDescent="0.25">
      <c r="B277" s="50">
        <v>267</v>
      </c>
      <c r="C277" s="46"/>
      <c r="D277" s="46"/>
      <c r="E277" s="46"/>
      <c r="F277" s="47"/>
      <c r="G277" s="46"/>
      <c r="H277" s="46"/>
      <c r="I277" s="114"/>
      <c r="J277" s="114"/>
      <c r="K277" s="100" t="str">
        <f t="shared" si="31"/>
        <v/>
      </c>
      <c r="L277" s="48" t="str">
        <f>IFERROR(VLOOKUP(F277,Lists!B:C,2,FALSE),"")</f>
        <v/>
      </c>
      <c r="M277" s="56" t="str">
        <f>IFERROR(INDEX(Sheet1!$B$2:$B$4,MATCH('Claims Summary'!U277,Sheet1!$A$2:$A$4,0)),"")</f>
        <v/>
      </c>
      <c r="N277" s="48" t="str">
        <f t="shared" si="32"/>
        <v/>
      </c>
      <c r="O277" s="88">
        <f>IFERROR(INDEX('LTSS Rates'!$A$2:$E$5,MATCH(W277,'LTSS Rates'!$A$2:$A$5,0),MATCH(X277,'LTSS Rates'!$A$2:$E$2,0)),0)</f>
        <v>0</v>
      </c>
      <c r="P277" s="49" t="str">
        <f t="shared" si="33"/>
        <v/>
      </c>
      <c r="Q277" s="61"/>
      <c r="R277" s="64" t="str">
        <f t="shared" si="34"/>
        <v/>
      </c>
      <c r="T277" s="39" t="s">
        <v>206</v>
      </c>
      <c r="U277" s="41" t="str">
        <f t="shared" si="28"/>
        <v>Personal Supports</v>
      </c>
      <c r="W277" s="39" t="str">
        <f t="shared" si="29"/>
        <v>Personal Supports</v>
      </c>
      <c r="X277" s="84" t="str">
        <f t="shared" si="30"/>
        <v xml:space="preserve"> Rate</v>
      </c>
    </row>
    <row r="278" spans="2:24" ht="14.45" customHeight="1" x14ac:dyDescent="0.25">
      <c r="B278" s="50">
        <v>268</v>
      </c>
      <c r="C278" s="46"/>
      <c r="D278" s="46"/>
      <c r="E278" s="46"/>
      <c r="F278" s="47"/>
      <c r="G278" s="46"/>
      <c r="H278" s="46"/>
      <c r="I278" s="114"/>
      <c r="J278" s="114"/>
      <c r="K278" s="100" t="str">
        <f t="shared" si="31"/>
        <v/>
      </c>
      <c r="L278" s="48" t="str">
        <f>IFERROR(VLOOKUP(F278,Lists!B:C,2,FALSE),"")</f>
        <v/>
      </c>
      <c r="M278" s="56" t="str">
        <f>IFERROR(INDEX(Sheet1!$B$2:$B$4,MATCH('Claims Summary'!U278,Sheet1!$A$2:$A$4,0)),"")</f>
        <v/>
      </c>
      <c r="N278" s="48" t="str">
        <f t="shared" si="32"/>
        <v/>
      </c>
      <c r="O278" s="88">
        <f>IFERROR(INDEX('LTSS Rates'!$A$2:$E$5,MATCH(W278,'LTSS Rates'!$A$2:$A$5,0),MATCH(X278,'LTSS Rates'!$A$2:$E$2,0)),0)</f>
        <v>0</v>
      </c>
      <c r="P278" s="49" t="str">
        <f t="shared" si="33"/>
        <v/>
      </c>
      <c r="Q278" s="61"/>
      <c r="R278" s="64" t="str">
        <f t="shared" si="34"/>
        <v/>
      </c>
      <c r="T278" s="39" t="s">
        <v>206</v>
      </c>
      <c r="U278" s="41" t="str">
        <f t="shared" si="28"/>
        <v>Personal Supports</v>
      </c>
      <c r="W278" s="39" t="str">
        <f t="shared" si="29"/>
        <v>Personal Supports</v>
      </c>
      <c r="X278" s="84" t="str">
        <f t="shared" si="30"/>
        <v xml:space="preserve"> Rate</v>
      </c>
    </row>
    <row r="279" spans="2:24" ht="14.45" customHeight="1" x14ac:dyDescent="0.25">
      <c r="B279" s="50">
        <v>269</v>
      </c>
      <c r="C279" s="46"/>
      <c r="D279" s="46"/>
      <c r="E279" s="46"/>
      <c r="F279" s="47"/>
      <c r="G279" s="46"/>
      <c r="H279" s="46"/>
      <c r="I279" s="114"/>
      <c r="J279" s="114"/>
      <c r="K279" s="100" t="str">
        <f t="shared" si="31"/>
        <v/>
      </c>
      <c r="L279" s="48" t="str">
        <f>IFERROR(VLOOKUP(F279,Lists!B:C,2,FALSE),"")</f>
        <v/>
      </c>
      <c r="M279" s="56" t="str">
        <f>IFERROR(INDEX(Sheet1!$B$2:$B$4,MATCH('Claims Summary'!U279,Sheet1!$A$2:$A$4,0)),"")</f>
        <v/>
      </c>
      <c r="N279" s="48" t="str">
        <f t="shared" si="32"/>
        <v/>
      </c>
      <c r="O279" s="88">
        <f>IFERROR(INDEX('LTSS Rates'!$A$2:$E$5,MATCH(W279,'LTSS Rates'!$A$2:$A$5,0),MATCH(X279,'LTSS Rates'!$A$2:$E$2,0)),0)</f>
        <v>0</v>
      </c>
      <c r="P279" s="49" t="str">
        <f t="shared" si="33"/>
        <v/>
      </c>
      <c r="Q279" s="61"/>
      <c r="R279" s="64" t="str">
        <f t="shared" si="34"/>
        <v/>
      </c>
      <c r="T279" s="39" t="s">
        <v>206</v>
      </c>
      <c r="U279" s="41" t="str">
        <f t="shared" si="28"/>
        <v>Personal Supports</v>
      </c>
      <c r="W279" s="39" t="str">
        <f t="shared" si="29"/>
        <v>Personal Supports</v>
      </c>
      <c r="X279" s="84" t="str">
        <f t="shared" si="30"/>
        <v xml:space="preserve"> Rate</v>
      </c>
    </row>
    <row r="280" spans="2:24" ht="14.45" customHeight="1" x14ac:dyDescent="0.25">
      <c r="B280" s="45">
        <v>270</v>
      </c>
      <c r="C280" s="46"/>
      <c r="D280" s="46"/>
      <c r="E280" s="46"/>
      <c r="F280" s="47"/>
      <c r="G280" s="46"/>
      <c r="H280" s="46"/>
      <c r="I280" s="114"/>
      <c r="J280" s="114"/>
      <c r="K280" s="100" t="str">
        <f t="shared" si="31"/>
        <v/>
      </c>
      <c r="L280" s="48" t="str">
        <f>IFERROR(VLOOKUP(F280,Lists!B:C,2,FALSE),"")</f>
        <v/>
      </c>
      <c r="M280" s="56" t="str">
        <f>IFERROR(INDEX(Sheet1!$B$2:$B$4,MATCH('Claims Summary'!U280,Sheet1!$A$2:$A$4,0)),"")</f>
        <v/>
      </c>
      <c r="N280" s="48" t="str">
        <f t="shared" si="32"/>
        <v/>
      </c>
      <c r="O280" s="88">
        <f>IFERROR(INDEX('LTSS Rates'!$A$2:$E$5,MATCH(W280,'LTSS Rates'!$A$2:$A$5,0),MATCH(X280,'LTSS Rates'!$A$2:$E$2,0)),0)</f>
        <v>0</v>
      </c>
      <c r="P280" s="49" t="str">
        <f t="shared" si="33"/>
        <v/>
      </c>
      <c r="Q280" s="61"/>
      <c r="R280" s="64" t="str">
        <f t="shared" si="34"/>
        <v/>
      </c>
      <c r="T280" s="39" t="s">
        <v>206</v>
      </c>
      <c r="U280" s="41" t="str">
        <f t="shared" si="28"/>
        <v>Personal Supports</v>
      </c>
      <c r="W280" s="39" t="str">
        <f t="shared" si="29"/>
        <v>Personal Supports</v>
      </c>
      <c r="X280" s="84" t="str">
        <f t="shared" si="30"/>
        <v xml:space="preserve"> Rate</v>
      </c>
    </row>
    <row r="281" spans="2:24" ht="14.45" customHeight="1" x14ac:dyDescent="0.25">
      <c r="B281" s="45">
        <v>271</v>
      </c>
      <c r="C281" s="46"/>
      <c r="D281" s="46"/>
      <c r="E281" s="46"/>
      <c r="F281" s="47"/>
      <c r="G281" s="46"/>
      <c r="H281" s="46"/>
      <c r="I281" s="114"/>
      <c r="J281" s="114"/>
      <c r="K281" s="100" t="str">
        <f t="shared" si="31"/>
        <v/>
      </c>
      <c r="L281" s="48" t="str">
        <f>IFERROR(VLOOKUP(F281,Lists!B:C,2,FALSE),"")</f>
        <v/>
      </c>
      <c r="M281" s="56" t="str">
        <f>IFERROR(INDEX(Sheet1!$B$2:$B$4,MATCH('Claims Summary'!U281,Sheet1!$A$2:$A$4,0)),"")</f>
        <v/>
      </c>
      <c r="N281" s="48" t="str">
        <f t="shared" si="32"/>
        <v/>
      </c>
      <c r="O281" s="88">
        <f>IFERROR(INDEX('LTSS Rates'!$A$2:$E$5,MATCH(W281,'LTSS Rates'!$A$2:$A$5,0),MATCH(X281,'LTSS Rates'!$A$2:$E$2,0)),0)</f>
        <v>0</v>
      </c>
      <c r="P281" s="49" t="str">
        <f t="shared" si="33"/>
        <v/>
      </c>
      <c r="Q281" s="61"/>
      <c r="R281" s="64" t="str">
        <f t="shared" si="34"/>
        <v/>
      </c>
      <c r="T281" s="39" t="s">
        <v>206</v>
      </c>
      <c r="U281" s="41" t="str">
        <f t="shared" si="28"/>
        <v>Personal Supports</v>
      </c>
      <c r="W281" s="39" t="str">
        <f t="shared" si="29"/>
        <v>Personal Supports</v>
      </c>
      <c r="X281" s="84" t="str">
        <f t="shared" si="30"/>
        <v xml:space="preserve"> Rate</v>
      </c>
    </row>
    <row r="282" spans="2:24" ht="14.45" customHeight="1" x14ac:dyDescent="0.25">
      <c r="B282" s="50">
        <v>272</v>
      </c>
      <c r="C282" s="46"/>
      <c r="D282" s="46"/>
      <c r="E282" s="46"/>
      <c r="F282" s="47"/>
      <c r="G282" s="46"/>
      <c r="H282" s="46"/>
      <c r="I282" s="114"/>
      <c r="J282" s="114"/>
      <c r="K282" s="100" t="str">
        <f t="shared" si="31"/>
        <v/>
      </c>
      <c r="L282" s="48" t="str">
        <f>IFERROR(VLOOKUP(F282,Lists!B:C,2,FALSE),"")</f>
        <v/>
      </c>
      <c r="M282" s="56" t="str">
        <f>IFERROR(INDEX(Sheet1!$B$2:$B$4,MATCH('Claims Summary'!U282,Sheet1!$A$2:$A$4,0)),"")</f>
        <v/>
      </c>
      <c r="N282" s="48" t="str">
        <f t="shared" si="32"/>
        <v/>
      </c>
      <c r="O282" s="88">
        <f>IFERROR(INDEX('LTSS Rates'!$A$2:$E$5,MATCH(W282,'LTSS Rates'!$A$2:$A$5,0),MATCH(X282,'LTSS Rates'!$A$2:$E$2,0)),0)</f>
        <v>0</v>
      </c>
      <c r="P282" s="49" t="str">
        <f t="shared" si="33"/>
        <v/>
      </c>
      <c r="Q282" s="61"/>
      <c r="R282" s="64" t="str">
        <f t="shared" si="34"/>
        <v/>
      </c>
      <c r="T282" s="39" t="s">
        <v>206</v>
      </c>
      <c r="U282" s="41" t="str">
        <f t="shared" si="28"/>
        <v>Personal Supports</v>
      </c>
      <c r="W282" s="39" t="str">
        <f t="shared" si="29"/>
        <v>Personal Supports</v>
      </c>
      <c r="X282" s="84" t="str">
        <f t="shared" si="30"/>
        <v xml:space="preserve"> Rate</v>
      </c>
    </row>
    <row r="283" spans="2:24" ht="14.45" customHeight="1" x14ac:dyDescent="0.25">
      <c r="B283" s="50">
        <v>273</v>
      </c>
      <c r="C283" s="46"/>
      <c r="D283" s="46"/>
      <c r="E283" s="46"/>
      <c r="F283" s="47"/>
      <c r="G283" s="46"/>
      <c r="H283" s="46"/>
      <c r="I283" s="114"/>
      <c r="J283" s="114"/>
      <c r="K283" s="100" t="str">
        <f t="shared" si="31"/>
        <v/>
      </c>
      <c r="L283" s="48" t="str">
        <f>IFERROR(VLOOKUP(F283,Lists!B:C,2,FALSE),"")</f>
        <v/>
      </c>
      <c r="M283" s="56" t="str">
        <f>IFERROR(INDEX(Sheet1!$B$2:$B$4,MATCH('Claims Summary'!U283,Sheet1!$A$2:$A$4,0)),"")</f>
        <v/>
      </c>
      <c r="N283" s="48" t="str">
        <f t="shared" si="32"/>
        <v/>
      </c>
      <c r="O283" s="88">
        <f>IFERROR(INDEX('LTSS Rates'!$A$2:$E$5,MATCH(W283,'LTSS Rates'!$A$2:$A$5,0),MATCH(X283,'LTSS Rates'!$A$2:$E$2,0)),0)</f>
        <v>0</v>
      </c>
      <c r="P283" s="49" t="str">
        <f t="shared" si="33"/>
        <v/>
      </c>
      <c r="Q283" s="61"/>
      <c r="R283" s="64" t="str">
        <f t="shared" si="34"/>
        <v/>
      </c>
      <c r="T283" s="39" t="s">
        <v>206</v>
      </c>
      <c r="U283" s="41" t="str">
        <f t="shared" si="28"/>
        <v>Personal Supports</v>
      </c>
      <c r="W283" s="39" t="str">
        <f t="shared" si="29"/>
        <v>Personal Supports</v>
      </c>
      <c r="X283" s="84" t="str">
        <f t="shared" si="30"/>
        <v xml:space="preserve"> Rate</v>
      </c>
    </row>
    <row r="284" spans="2:24" ht="14.45" customHeight="1" x14ac:dyDescent="0.25">
      <c r="B284" s="50">
        <v>274</v>
      </c>
      <c r="C284" s="46"/>
      <c r="D284" s="46"/>
      <c r="E284" s="46"/>
      <c r="F284" s="47"/>
      <c r="G284" s="46"/>
      <c r="H284" s="46"/>
      <c r="I284" s="114"/>
      <c r="J284" s="114"/>
      <c r="K284" s="100" t="str">
        <f t="shared" si="31"/>
        <v/>
      </c>
      <c r="L284" s="48" t="str">
        <f>IFERROR(VLOOKUP(F284,Lists!B:C,2,FALSE),"")</f>
        <v/>
      </c>
      <c r="M284" s="56" t="str">
        <f>IFERROR(INDEX(Sheet1!$B$2:$B$4,MATCH('Claims Summary'!U284,Sheet1!$A$2:$A$4,0)),"")</f>
        <v/>
      </c>
      <c r="N284" s="48" t="str">
        <f t="shared" si="32"/>
        <v/>
      </c>
      <c r="O284" s="88">
        <f>IFERROR(INDEX('LTSS Rates'!$A$2:$E$5,MATCH(W284,'LTSS Rates'!$A$2:$A$5,0),MATCH(X284,'LTSS Rates'!$A$2:$E$2,0)),0)</f>
        <v>0</v>
      </c>
      <c r="P284" s="49" t="str">
        <f t="shared" si="33"/>
        <v/>
      </c>
      <c r="Q284" s="61"/>
      <c r="R284" s="64" t="str">
        <f t="shared" si="34"/>
        <v/>
      </c>
      <c r="T284" s="39" t="s">
        <v>206</v>
      </c>
      <c r="U284" s="41" t="str">
        <f t="shared" si="28"/>
        <v>Personal Supports</v>
      </c>
      <c r="W284" s="39" t="str">
        <f t="shared" si="29"/>
        <v>Personal Supports</v>
      </c>
      <c r="X284" s="84" t="str">
        <f t="shared" si="30"/>
        <v xml:space="preserve"> Rate</v>
      </c>
    </row>
    <row r="285" spans="2:24" ht="14.45" customHeight="1" x14ac:dyDescent="0.25">
      <c r="B285" s="45">
        <v>275</v>
      </c>
      <c r="C285" s="46"/>
      <c r="D285" s="46"/>
      <c r="E285" s="46"/>
      <c r="F285" s="47"/>
      <c r="G285" s="46"/>
      <c r="H285" s="46"/>
      <c r="I285" s="114"/>
      <c r="J285" s="114"/>
      <c r="K285" s="100" t="str">
        <f t="shared" si="31"/>
        <v/>
      </c>
      <c r="L285" s="48" t="str">
        <f>IFERROR(VLOOKUP(F285,Lists!B:C,2,FALSE),"")</f>
        <v/>
      </c>
      <c r="M285" s="56" t="str">
        <f>IFERROR(INDEX(Sheet1!$B$2:$B$4,MATCH('Claims Summary'!U285,Sheet1!$A$2:$A$4,0)),"")</f>
        <v/>
      </c>
      <c r="N285" s="48" t="str">
        <f t="shared" si="32"/>
        <v/>
      </c>
      <c r="O285" s="88">
        <f>IFERROR(INDEX('LTSS Rates'!$A$2:$E$5,MATCH(W285,'LTSS Rates'!$A$2:$A$5,0),MATCH(X285,'LTSS Rates'!$A$2:$E$2,0)),0)</f>
        <v>0</v>
      </c>
      <c r="P285" s="49" t="str">
        <f t="shared" si="33"/>
        <v/>
      </c>
      <c r="Q285" s="61"/>
      <c r="R285" s="64" t="str">
        <f t="shared" si="34"/>
        <v/>
      </c>
      <c r="T285" s="39" t="s">
        <v>206</v>
      </c>
      <c r="U285" s="41" t="str">
        <f t="shared" si="28"/>
        <v>Personal Supports</v>
      </c>
      <c r="W285" s="39" t="str">
        <f t="shared" si="29"/>
        <v>Personal Supports</v>
      </c>
      <c r="X285" s="84" t="str">
        <f t="shared" si="30"/>
        <v xml:space="preserve"> Rate</v>
      </c>
    </row>
    <row r="286" spans="2:24" ht="14.45" customHeight="1" x14ac:dyDescent="0.25">
      <c r="B286" s="45">
        <v>276</v>
      </c>
      <c r="C286" s="46"/>
      <c r="D286" s="46"/>
      <c r="E286" s="46"/>
      <c r="F286" s="47"/>
      <c r="G286" s="46"/>
      <c r="H286" s="46"/>
      <c r="I286" s="114"/>
      <c r="J286" s="114"/>
      <c r="K286" s="100" t="str">
        <f t="shared" si="31"/>
        <v/>
      </c>
      <c r="L286" s="48" t="str">
        <f>IFERROR(VLOOKUP(F286,Lists!B:C,2,FALSE),"")</f>
        <v/>
      </c>
      <c r="M286" s="56" t="str">
        <f>IFERROR(INDEX(Sheet1!$B$2:$B$4,MATCH('Claims Summary'!U286,Sheet1!$A$2:$A$4,0)),"")</f>
        <v/>
      </c>
      <c r="N286" s="48" t="str">
        <f t="shared" si="32"/>
        <v/>
      </c>
      <c r="O286" s="88">
        <f>IFERROR(INDEX('LTSS Rates'!$A$2:$E$5,MATCH(W286,'LTSS Rates'!$A$2:$A$5,0),MATCH(X286,'LTSS Rates'!$A$2:$E$2,0)),0)</f>
        <v>0</v>
      </c>
      <c r="P286" s="49" t="str">
        <f t="shared" si="33"/>
        <v/>
      </c>
      <c r="Q286" s="61"/>
      <c r="R286" s="64" t="str">
        <f t="shared" si="34"/>
        <v/>
      </c>
      <c r="T286" s="39" t="s">
        <v>206</v>
      </c>
      <c r="U286" s="41" t="str">
        <f t="shared" si="28"/>
        <v>Personal Supports</v>
      </c>
      <c r="W286" s="39" t="str">
        <f t="shared" si="29"/>
        <v>Personal Supports</v>
      </c>
      <c r="X286" s="84" t="str">
        <f t="shared" si="30"/>
        <v xml:space="preserve"> Rate</v>
      </c>
    </row>
    <row r="287" spans="2:24" ht="14.45" customHeight="1" x14ac:dyDescent="0.25">
      <c r="B287" s="50">
        <v>277</v>
      </c>
      <c r="C287" s="46"/>
      <c r="D287" s="46"/>
      <c r="E287" s="46"/>
      <c r="F287" s="47"/>
      <c r="G287" s="46"/>
      <c r="H287" s="46"/>
      <c r="I287" s="114"/>
      <c r="J287" s="114"/>
      <c r="K287" s="100" t="str">
        <f t="shared" si="31"/>
        <v/>
      </c>
      <c r="L287" s="48" t="str">
        <f>IFERROR(VLOOKUP(F287,Lists!B:C,2,FALSE),"")</f>
        <v/>
      </c>
      <c r="M287" s="56" t="str">
        <f>IFERROR(INDEX(Sheet1!$B$2:$B$4,MATCH('Claims Summary'!U287,Sheet1!$A$2:$A$4,0)),"")</f>
        <v/>
      </c>
      <c r="N287" s="48" t="str">
        <f t="shared" si="32"/>
        <v/>
      </c>
      <c r="O287" s="88">
        <f>IFERROR(INDEX('LTSS Rates'!$A$2:$E$5,MATCH(W287,'LTSS Rates'!$A$2:$A$5,0),MATCH(X287,'LTSS Rates'!$A$2:$E$2,0)),0)</f>
        <v>0</v>
      </c>
      <c r="P287" s="49" t="str">
        <f t="shared" si="33"/>
        <v/>
      </c>
      <c r="Q287" s="61"/>
      <c r="R287" s="64" t="str">
        <f t="shared" si="34"/>
        <v/>
      </c>
      <c r="T287" s="39" t="s">
        <v>206</v>
      </c>
      <c r="U287" s="41" t="str">
        <f t="shared" si="28"/>
        <v>Personal Supports</v>
      </c>
      <c r="W287" s="39" t="str">
        <f t="shared" si="29"/>
        <v>Personal Supports</v>
      </c>
      <c r="X287" s="84" t="str">
        <f t="shared" si="30"/>
        <v xml:space="preserve"> Rate</v>
      </c>
    </row>
    <row r="288" spans="2:24" ht="14.45" customHeight="1" x14ac:dyDescent="0.25">
      <c r="B288" s="50">
        <v>278</v>
      </c>
      <c r="C288" s="46"/>
      <c r="D288" s="46"/>
      <c r="E288" s="46"/>
      <c r="F288" s="47"/>
      <c r="G288" s="46"/>
      <c r="H288" s="46"/>
      <c r="I288" s="114"/>
      <c r="J288" s="114"/>
      <c r="K288" s="100" t="str">
        <f t="shared" si="31"/>
        <v/>
      </c>
      <c r="L288" s="48" t="str">
        <f>IFERROR(VLOOKUP(F288,Lists!B:C,2,FALSE),"")</f>
        <v/>
      </c>
      <c r="M288" s="56" t="str">
        <f>IFERROR(INDEX(Sheet1!$B$2:$B$4,MATCH('Claims Summary'!U288,Sheet1!$A$2:$A$4,0)),"")</f>
        <v/>
      </c>
      <c r="N288" s="48" t="str">
        <f t="shared" si="32"/>
        <v/>
      </c>
      <c r="O288" s="88">
        <f>IFERROR(INDEX('LTSS Rates'!$A$2:$E$5,MATCH(W288,'LTSS Rates'!$A$2:$A$5,0),MATCH(X288,'LTSS Rates'!$A$2:$E$2,0)),0)</f>
        <v>0</v>
      </c>
      <c r="P288" s="49" t="str">
        <f t="shared" si="33"/>
        <v/>
      </c>
      <c r="Q288" s="61"/>
      <c r="R288" s="64" t="str">
        <f t="shared" si="34"/>
        <v/>
      </c>
      <c r="T288" s="39" t="s">
        <v>206</v>
      </c>
      <c r="U288" s="41" t="str">
        <f t="shared" si="28"/>
        <v>Personal Supports</v>
      </c>
      <c r="W288" s="39" t="str">
        <f t="shared" si="29"/>
        <v>Personal Supports</v>
      </c>
      <c r="X288" s="84" t="str">
        <f t="shared" si="30"/>
        <v xml:space="preserve"> Rate</v>
      </c>
    </row>
    <row r="289" spans="2:24" ht="14.45" customHeight="1" x14ac:dyDescent="0.25">
      <c r="B289" s="50">
        <v>279</v>
      </c>
      <c r="C289" s="46"/>
      <c r="D289" s="46"/>
      <c r="E289" s="46"/>
      <c r="F289" s="47"/>
      <c r="G289" s="46"/>
      <c r="H289" s="46"/>
      <c r="I289" s="114"/>
      <c r="J289" s="114"/>
      <c r="K289" s="100" t="str">
        <f t="shared" si="31"/>
        <v/>
      </c>
      <c r="L289" s="48" t="str">
        <f>IFERROR(VLOOKUP(F289,Lists!B:C,2,FALSE),"")</f>
        <v/>
      </c>
      <c r="M289" s="56" t="str">
        <f>IFERROR(INDEX(Sheet1!$B$2:$B$4,MATCH('Claims Summary'!U289,Sheet1!$A$2:$A$4,0)),"")</f>
        <v/>
      </c>
      <c r="N289" s="48" t="str">
        <f t="shared" si="32"/>
        <v/>
      </c>
      <c r="O289" s="88">
        <f>IFERROR(INDEX('LTSS Rates'!$A$2:$E$5,MATCH(W289,'LTSS Rates'!$A$2:$A$5,0),MATCH(X289,'LTSS Rates'!$A$2:$E$2,0)),0)</f>
        <v>0</v>
      </c>
      <c r="P289" s="49" t="str">
        <f t="shared" si="33"/>
        <v/>
      </c>
      <c r="Q289" s="61"/>
      <c r="R289" s="64" t="str">
        <f t="shared" si="34"/>
        <v/>
      </c>
      <c r="T289" s="39" t="s">
        <v>206</v>
      </c>
      <c r="U289" s="41" t="str">
        <f t="shared" si="28"/>
        <v>Personal Supports</v>
      </c>
      <c r="W289" s="39" t="str">
        <f t="shared" si="29"/>
        <v>Personal Supports</v>
      </c>
      <c r="X289" s="84" t="str">
        <f t="shared" si="30"/>
        <v xml:space="preserve"> Rate</v>
      </c>
    </row>
    <row r="290" spans="2:24" ht="14.45" customHeight="1" x14ac:dyDescent="0.25">
      <c r="B290" s="45">
        <v>280</v>
      </c>
      <c r="C290" s="46"/>
      <c r="D290" s="46"/>
      <c r="E290" s="46"/>
      <c r="F290" s="47"/>
      <c r="G290" s="46"/>
      <c r="H290" s="46"/>
      <c r="I290" s="114"/>
      <c r="J290" s="114"/>
      <c r="K290" s="100" t="str">
        <f t="shared" si="31"/>
        <v/>
      </c>
      <c r="L290" s="48" t="str">
        <f>IFERROR(VLOOKUP(F290,Lists!B:C,2,FALSE),"")</f>
        <v/>
      </c>
      <c r="M290" s="56" t="str">
        <f>IFERROR(INDEX(Sheet1!$B$2:$B$4,MATCH('Claims Summary'!U290,Sheet1!$A$2:$A$4,0)),"")</f>
        <v/>
      </c>
      <c r="N290" s="48" t="str">
        <f t="shared" si="32"/>
        <v/>
      </c>
      <c r="O290" s="88">
        <f>IFERROR(INDEX('LTSS Rates'!$A$2:$E$5,MATCH(W290,'LTSS Rates'!$A$2:$A$5,0),MATCH(X290,'LTSS Rates'!$A$2:$E$2,0)),0)</f>
        <v>0</v>
      </c>
      <c r="P290" s="49" t="str">
        <f t="shared" si="33"/>
        <v/>
      </c>
      <c r="Q290" s="61"/>
      <c r="R290" s="64" t="str">
        <f t="shared" si="34"/>
        <v/>
      </c>
      <c r="T290" s="39" t="s">
        <v>206</v>
      </c>
      <c r="U290" s="41" t="str">
        <f t="shared" si="28"/>
        <v>Personal Supports</v>
      </c>
      <c r="W290" s="39" t="str">
        <f t="shared" si="29"/>
        <v>Personal Supports</v>
      </c>
      <c r="X290" s="84" t="str">
        <f t="shared" si="30"/>
        <v xml:space="preserve"> Rate</v>
      </c>
    </row>
    <row r="291" spans="2:24" ht="14.45" customHeight="1" x14ac:dyDescent="0.25">
      <c r="B291" s="45">
        <v>281</v>
      </c>
      <c r="C291" s="46"/>
      <c r="D291" s="46"/>
      <c r="E291" s="46"/>
      <c r="F291" s="47"/>
      <c r="G291" s="46"/>
      <c r="H291" s="46"/>
      <c r="I291" s="114"/>
      <c r="J291" s="114"/>
      <c r="K291" s="100" t="str">
        <f t="shared" si="31"/>
        <v/>
      </c>
      <c r="L291" s="48" t="str">
        <f>IFERROR(VLOOKUP(F291,Lists!B:C,2,FALSE),"")</f>
        <v/>
      </c>
      <c r="M291" s="56" t="str">
        <f>IFERROR(INDEX(Sheet1!$B$2:$B$4,MATCH('Claims Summary'!U291,Sheet1!$A$2:$A$4,0)),"")</f>
        <v/>
      </c>
      <c r="N291" s="48" t="str">
        <f t="shared" si="32"/>
        <v/>
      </c>
      <c r="O291" s="88">
        <f>IFERROR(INDEX('LTSS Rates'!$A$2:$E$5,MATCH(W291,'LTSS Rates'!$A$2:$A$5,0),MATCH(X291,'LTSS Rates'!$A$2:$E$2,0)),0)</f>
        <v>0</v>
      </c>
      <c r="P291" s="49" t="str">
        <f t="shared" si="33"/>
        <v/>
      </c>
      <c r="Q291" s="61"/>
      <c r="R291" s="64" t="str">
        <f t="shared" si="34"/>
        <v/>
      </c>
      <c r="T291" s="39" t="s">
        <v>206</v>
      </c>
      <c r="U291" s="41" t="str">
        <f t="shared" si="28"/>
        <v>Personal Supports</v>
      </c>
      <c r="W291" s="39" t="str">
        <f t="shared" si="29"/>
        <v>Personal Supports</v>
      </c>
      <c r="X291" s="84" t="str">
        <f t="shared" si="30"/>
        <v xml:space="preserve"> Rate</v>
      </c>
    </row>
    <row r="292" spans="2:24" ht="14.45" customHeight="1" x14ac:dyDescent="0.25">
      <c r="B292" s="50">
        <v>282</v>
      </c>
      <c r="C292" s="46"/>
      <c r="D292" s="46"/>
      <c r="E292" s="46"/>
      <c r="F292" s="47"/>
      <c r="G292" s="46"/>
      <c r="H292" s="46"/>
      <c r="I292" s="114"/>
      <c r="J292" s="114"/>
      <c r="K292" s="100" t="str">
        <f t="shared" si="31"/>
        <v/>
      </c>
      <c r="L292" s="48" t="str">
        <f>IFERROR(VLOOKUP(F292,Lists!B:C,2,FALSE),"")</f>
        <v/>
      </c>
      <c r="M292" s="56" t="str">
        <f>IFERROR(INDEX(Sheet1!$B$2:$B$4,MATCH('Claims Summary'!U292,Sheet1!$A$2:$A$4,0)),"")</f>
        <v/>
      </c>
      <c r="N292" s="48" t="str">
        <f t="shared" si="32"/>
        <v/>
      </c>
      <c r="O292" s="88">
        <f>IFERROR(INDEX('LTSS Rates'!$A$2:$E$5,MATCH(W292,'LTSS Rates'!$A$2:$A$5,0),MATCH(X292,'LTSS Rates'!$A$2:$E$2,0)),0)</f>
        <v>0</v>
      </c>
      <c r="P292" s="49" t="str">
        <f t="shared" si="33"/>
        <v/>
      </c>
      <c r="Q292" s="61"/>
      <c r="R292" s="64" t="str">
        <f t="shared" si="34"/>
        <v/>
      </c>
      <c r="T292" s="39" t="s">
        <v>206</v>
      </c>
      <c r="U292" s="41" t="str">
        <f t="shared" si="28"/>
        <v>Personal Supports</v>
      </c>
      <c r="W292" s="39" t="str">
        <f t="shared" si="29"/>
        <v>Personal Supports</v>
      </c>
      <c r="X292" s="84" t="str">
        <f t="shared" si="30"/>
        <v xml:space="preserve"> Rate</v>
      </c>
    </row>
    <row r="293" spans="2:24" ht="14.45" customHeight="1" x14ac:dyDescent="0.25">
      <c r="B293" s="50">
        <v>283</v>
      </c>
      <c r="C293" s="46"/>
      <c r="D293" s="46"/>
      <c r="E293" s="46"/>
      <c r="F293" s="47"/>
      <c r="G293" s="46"/>
      <c r="H293" s="46"/>
      <c r="I293" s="114"/>
      <c r="J293" s="114"/>
      <c r="K293" s="100" t="str">
        <f t="shared" si="31"/>
        <v/>
      </c>
      <c r="L293" s="48" t="str">
        <f>IFERROR(VLOOKUP(F293,Lists!B:C,2,FALSE),"")</f>
        <v/>
      </c>
      <c r="M293" s="56" t="str">
        <f>IFERROR(INDEX(Sheet1!$B$2:$B$4,MATCH('Claims Summary'!U293,Sheet1!$A$2:$A$4,0)),"")</f>
        <v/>
      </c>
      <c r="N293" s="48" t="str">
        <f t="shared" si="32"/>
        <v/>
      </c>
      <c r="O293" s="88">
        <f>IFERROR(INDEX('LTSS Rates'!$A$2:$E$5,MATCH(W293,'LTSS Rates'!$A$2:$A$5,0),MATCH(X293,'LTSS Rates'!$A$2:$E$2,0)),0)</f>
        <v>0</v>
      </c>
      <c r="P293" s="49" t="str">
        <f t="shared" si="33"/>
        <v/>
      </c>
      <c r="Q293" s="61"/>
      <c r="R293" s="64" t="str">
        <f t="shared" si="34"/>
        <v/>
      </c>
      <c r="T293" s="39" t="s">
        <v>206</v>
      </c>
      <c r="U293" s="41" t="str">
        <f t="shared" si="28"/>
        <v>Personal Supports</v>
      </c>
      <c r="W293" s="39" t="str">
        <f t="shared" si="29"/>
        <v>Personal Supports</v>
      </c>
      <c r="X293" s="84" t="str">
        <f t="shared" si="30"/>
        <v xml:space="preserve"> Rate</v>
      </c>
    </row>
    <row r="294" spans="2:24" ht="14.45" customHeight="1" x14ac:dyDescent="0.25">
      <c r="B294" s="50">
        <v>284</v>
      </c>
      <c r="C294" s="46"/>
      <c r="D294" s="46"/>
      <c r="E294" s="46"/>
      <c r="F294" s="47"/>
      <c r="G294" s="46"/>
      <c r="H294" s="46"/>
      <c r="I294" s="114"/>
      <c r="J294" s="114"/>
      <c r="K294" s="100" t="str">
        <f t="shared" si="31"/>
        <v/>
      </c>
      <c r="L294" s="48" t="str">
        <f>IFERROR(VLOOKUP(F294,Lists!B:C,2,FALSE),"")</f>
        <v/>
      </c>
      <c r="M294" s="56" t="str">
        <f>IFERROR(INDEX(Sheet1!$B$2:$B$4,MATCH('Claims Summary'!U294,Sheet1!$A$2:$A$4,0)),"")</f>
        <v/>
      </c>
      <c r="N294" s="48" t="str">
        <f t="shared" si="32"/>
        <v/>
      </c>
      <c r="O294" s="88">
        <f>IFERROR(INDEX('LTSS Rates'!$A$2:$E$5,MATCH(W294,'LTSS Rates'!$A$2:$A$5,0),MATCH(X294,'LTSS Rates'!$A$2:$E$2,0)),0)</f>
        <v>0</v>
      </c>
      <c r="P294" s="49" t="str">
        <f t="shared" si="33"/>
        <v/>
      </c>
      <c r="Q294" s="61"/>
      <c r="R294" s="64" t="str">
        <f t="shared" si="34"/>
        <v/>
      </c>
      <c r="T294" s="39" t="s">
        <v>206</v>
      </c>
      <c r="U294" s="41" t="str">
        <f t="shared" si="28"/>
        <v>Personal Supports</v>
      </c>
      <c r="W294" s="39" t="str">
        <f t="shared" si="29"/>
        <v>Personal Supports</v>
      </c>
      <c r="X294" s="84" t="str">
        <f t="shared" si="30"/>
        <v xml:space="preserve"> Rate</v>
      </c>
    </row>
    <row r="295" spans="2:24" ht="14.45" customHeight="1" x14ac:dyDescent="0.25">
      <c r="B295" s="45">
        <v>285</v>
      </c>
      <c r="C295" s="46"/>
      <c r="D295" s="46"/>
      <c r="E295" s="46"/>
      <c r="F295" s="47"/>
      <c r="G295" s="46"/>
      <c r="H295" s="46"/>
      <c r="I295" s="114"/>
      <c r="J295" s="114"/>
      <c r="K295" s="100" t="str">
        <f t="shared" si="31"/>
        <v/>
      </c>
      <c r="L295" s="48" t="str">
        <f>IFERROR(VLOOKUP(F295,Lists!B:C,2,FALSE),"")</f>
        <v/>
      </c>
      <c r="M295" s="56" t="str">
        <f>IFERROR(INDEX(Sheet1!$B$2:$B$4,MATCH('Claims Summary'!U295,Sheet1!$A$2:$A$4,0)),"")</f>
        <v/>
      </c>
      <c r="N295" s="48" t="str">
        <f t="shared" si="32"/>
        <v/>
      </c>
      <c r="O295" s="88">
        <f>IFERROR(INDEX('LTSS Rates'!$A$2:$E$5,MATCH(W295,'LTSS Rates'!$A$2:$A$5,0),MATCH(X295,'LTSS Rates'!$A$2:$E$2,0)),0)</f>
        <v>0</v>
      </c>
      <c r="P295" s="49" t="str">
        <f t="shared" si="33"/>
        <v/>
      </c>
      <c r="Q295" s="61"/>
      <c r="R295" s="64" t="str">
        <f t="shared" si="34"/>
        <v/>
      </c>
      <c r="T295" s="39" t="s">
        <v>206</v>
      </c>
      <c r="U295" s="41" t="str">
        <f t="shared" si="28"/>
        <v>Personal Supports</v>
      </c>
      <c r="W295" s="39" t="str">
        <f t="shared" si="29"/>
        <v>Personal Supports</v>
      </c>
      <c r="X295" s="84" t="str">
        <f t="shared" si="30"/>
        <v xml:space="preserve"> Rate</v>
      </c>
    </row>
    <row r="296" spans="2:24" ht="14.45" customHeight="1" x14ac:dyDescent="0.25">
      <c r="B296" s="45">
        <v>286</v>
      </c>
      <c r="C296" s="46"/>
      <c r="D296" s="46"/>
      <c r="E296" s="46"/>
      <c r="F296" s="47"/>
      <c r="G296" s="46"/>
      <c r="H296" s="46"/>
      <c r="I296" s="114"/>
      <c r="J296" s="114"/>
      <c r="K296" s="100" t="str">
        <f t="shared" si="31"/>
        <v/>
      </c>
      <c r="L296" s="48" t="str">
        <f>IFERROR(VLOOKUP(F296,Lists!B:C,2,FALSE),"")</f>
        <v/>
      </c>
      <c r="M296" s="56" t="str">
        <f>IFERROR(INDEX(Sheet1!$B$2:$B$4,MATCH('Claims Summary'!U296,Sheet1!$A$2:$A$4,0)),"")</f>
        <v/>
      </c>
      <c r="N296" s="48" t="str">
        <f t="shared" si="32"/>
        <v/>
      </c>
      <c r="O296" s="88">
        <f>IFERROR(INDEX('LTSS Rates'!$A$2:$E$5,MATCH(W296,'LTSS Rates'!$A$2:$A$5,0),MATCH(X296,'LTSS Rates'!$A$2:$E$2,0)),0)</f>
        <v>0</v>
      </c>
      <c r="P296" s="49" t="str">
        <f t="shared" si="33"/>
        <v/>
      </c>
      <c r="Q296" s="61"/>
      <c r="R296" s="64" t="str">
        <f t="shared" si="34"/>
        <v/>
      </c>
      <c r="T296" s="39" t="s">
        <v>206</v>
      </c>
      <c r="U296" s="41" t="str">
        <f t="shared" si="28"/>
        <v>Personal Supports</v>
      </c>
      <c r="W296" s="39" t="str">
        <f t="shared" si="29"/>
        <v>Personal Supports</v>
      </c>
      <c r="X296" s="84" t="str">
        <f t="shared" si="30"/>
        <v xml:space="preserve"> Rate</v>
      </c>
    </row>
    <row r="297" spans="2:24" ht="14.45" customHeight="1" x14ac:dyDescent="0.25">
      <c r="B297" s="50">
        <v>287</v>
      </c>
      <c r="C297" s="46"/>
      <c r="D297" s="46"/>
      <c r="E297" s="46"/>
      <c r="F297" s="47"/>
      <c r="G297" s="46"/>
      <c r="H297" s="46"/>
      <c r="I297" s="114"/>
      <c r="J297" s="114"/>
      <c r="K297" s="100" t="str">
        <f t="shared" si="31"/>
        <v/>
      </c>
      <c r="L297" s="48" t="str">
        <f>IFERROR(VLOOKUP(F297,Lists!B:C,2,FALSE),"")</f>
        <v/>
      </c>
      <c r="M297" s="56" t="str">
        <f>IFERROR(INDEX(Sheet1!$B$2:$B$4,MATCH('Claims Summary'!U297,Sheet1!$A$2:$A$4,0)),"")</f>
        <v/>
      </c>
      <c r="N297" s="48" t="str">
        <f t="shared" si="32"/>
        <v/>
      </c>
      <c r="O297" s="88">
        <f>IFERROR(INDEX('LTSS Rates'!$A$2:$E$5,MATCH(W297,'LTSS Rates'!$A$2:$A$5,0),MATCH(X297,'LTSS Rates'!$A$2:$E$2,0)),0)</f>
        <v>0</v>
      </c>
      <c r="P297" s="49" t="str">
        <f t="shared" si="33"/>
        <v/>
      </c>
      <c r="Q297" s="61"/>
      <c r="R297" s="64" t="str">
        <f t="shared" si="34"/>
        <v/>
      </c>
      <c r="T297" s="39" t="s">
        <v>206</v>
      </c>
      <c r="U297" s="41" t="str">
        <f t="shared" si="28"/>
        <v>Personal Supports</v>
      </c>
      <c r="W297" s="39" t="str">
        <f t="shared" si="29"/>
        <v>Personal Supports</v>
      </c>
      <c r="X297" s="84" t="str">
        <f t="shared" si="30"/>
        <v xml:space="preserve"> Rate</v>
      </c>
    </row>
    <row r="298" spans="2:24" ht="14.45" customHeight="1" x14ac:dyDescent="0.25">
      <c r="B298" s="50">
        <v>288</v>
      </c>
      <c r="C298" s="46"/>
      <c r="D298" s="46"/>
      <c r="E298" s="46"/>
      <c r="F298" s="47"/>
      <c r="G298" s="46"/>
      <c r="H298" s="46"/>
      <c r="I298" s="114"/>
      <c r="J298" s="114"/>
      <c r="K298" s="100" t="str">
        <f t="shared" si="31"/>
        <v/>
      </c>
      <c r="L298" s="48" t="str">
        <f>IFERROR(VLOOKUP(F298,Lists!B:C,2,FALSE),"")</f>
        <v/>
      </c>
      <c r="M298" s="56" t="str">
        <f>IFERROR(INDEX(Sheet1!$B$2:$B$4,MATCH('Claims Summary'!U298,Sheet1!$A$2:$A$4,0)),"")</f>
        <v/>
      </c>
      <c r="N298" s="48" t="str">
        <f t="shared" si="32"/>
        <v/>
      </c>
      <c r="O298" s="88">
        <f>IFERROR(INDEX('LTSS Rates'!$A$2:$E$5,MATCH(W298,'LTSS Rates'!$A$2:$A$5,0),MATCH(X298,'LTSS Rates'!$A$2:$E$2,0)),0)</f>
        <v>0</v>
      </c>
      <c r="P298" s="49" t="str">
        <f t="shared" si="33"/>
        <v/>
      </c>
      <c r="Q298" s="61"/>
      <c r="R298" s="64" t="str">
        <f t="shared" si="34"/>
        <v/>
      </c>
      <c r="T298" s="39" t="s">
        <v>206</v>
      </c>
      <c r="U298" s="41" t="str">
        <f t="shared" si="28"/>
        <v>Personal Supports</v>
      </c>
      <c r="W298" s="39" t="str">
        <f t="shared" si="29"/>
        <v>Personal Supports</v>
      </c>
      <c r="X298" s="84" t="str">
        <f t="shared" si="30"/>
        <v xml:space="preserve"> Rate</v>
      </c>
    </row>
    <row r="299" spans="2:24" ht="14.45" customHeight="1" x14ac:dyDescent="0.25">
      <c r="B299" s="50">
        <v>289</v>
      </c>
      <c r="C299" s="46"/>
      <c r="D299" s="46"/>
      <c r="E299" s="46"/>
      <c r="F299" s="47"/>
      <c r="G299" s="46"/>
      <c r="H299" s="46"/>
      <c r="I299" s="114"/>
      <c r="J299" s="114"/>
      <c r="K299" s="100" t="str">
        <f t="shared" si="31"/>
        <v/>
      </c>
      <c r="L299" s="48" t="str">
        <f>IFERROR(VLOOKUP(F299,Lists!B:C,2,FALSE),"")</f>
        <v/>
      </c>
      <c r="M299" s="56" t="str">
        <f>IFERROR(INDEX(Sheet1!$B$2:$B$4,MATCH('Claims Summary'!U299,Sheet1!$A$2:$A$4,0)),"")</f>
        <v/>
      </c>
      <c r="N299" s="48" t="str">
        <f t="shared" si="32"/>
        <v/>
      </c>
      <c r="O299" s="88">
        <f>IFERROR(INDEX('LTSS Rates'!$A$2:$E$5,MATCH(W299,'LTSS Rates'!$A$2:$A$5,0),MATCH(X299,'LTSS Rates'!$A$2:$E$2,0)),0)</f>
        <v>0</v>
      </c>
      <c r="P299" s="49" t="str">
        <f t="shared" si="33"/>
        <v/>
      </c>
      <c r="Q299" s="61"/>
      <c r="R299" s="64" t="str">
        <f t="shared" si="34"/>
        <v/>
      </c>
      <c r="T299" s="39" t="s">
        <v>206</v>
      </c>
      <c r="U299" s="41" t="str">
        <f t="shared" si="28"/>
        <v>Personal Supports</v>
      </c>
      <c r="W299" s="39" t="str">
        <f t="shared" si="29"/>
        <v>Personal Supports</v>
      </c>
      <c r="X299" s="84" t="str">
        <f t="shared" si="30"/>
        <v xml:space="preserve"> Rate</v>
      </c>
    </row>
    <row r="300" spans="2:24" ht="14.45" customHeight="1" x14ac:dyDescent="0.25">
      <c r="B300" s="45">
        <v>290</v>
      </c>
      <c r="C300" s="46"/>
      <c r="D300" s="46"/>
      <c r="E300" s="46"/>
      <c r="F300" s="47"/>
      <c r="G300" s="46"/>
      <c r="H300" s="46"/>
      <c r="I300" s="114"/>
      <c r="J300" s="114"/>
      <c r="K300" s="100" t="str">
        <f t="shared" si="31"/>
        <v/>
      </c>
      <c r="L300" s="48" t="str">
        <f>IFERROR(VLOOKUP(F300,Lists!B:C,2,FALSE),"")</f>
        <v/>
      </c>
      <c r="M300" s="56" t="str">
        <f>IFERROR(INDEX(Sheet1!$B$2:$B$4,MATCH('Claims Summary'!U300,Sheet1!$A$2:$A$4,0)),"")</f>
        <v/>
      </c>
      <c r="N300" s="48" t="str">
        <f t="shared" si="32"/>
        <v/>
      </c>
      <c r="O300" s="88">
        <f>IFERROR(INDEX('LTSS Rates'!$A$2:$E$5,MATCH(W300,'LTSS Rates'!$A$2:$A$5,0),MATCH(X300,'LTSS Rates'!$A$2:$E$2,0)),0)</f>
        <v>0</v>
      </c>
      <c r="P300" s="49" t="str">
        <f t="shared" si="33"/>
        <v/>
      </c>
      <c r="Q300" s="61"/>
      <c r="R300" s="64" t="str">
        <f t="shared" si="34"/>
        <v/>
      </c>
      <c r="T300" s="39" t="s">
        <v>206</v>
      </c>
      <c r="U300" s="41" t="str">
        <f t="shared" si="28"/>
        <v>Personal Supports</v>
      </c>
      <c r="W300" s="39" t="str">
        <f t="shared" si="29"/>
        <v>Personal Supports</v>
      </c>
      <c r="X300" s="84" t="str">
        <f t="shared" si="30"/>
        <v xml:space="preserve"> Rate</v>
      </c>
    </row>
    <row r="301" spans="2:24" ht="14.45" customHeight="1" x14ac:dyDescent="0.25">
      <c r="B301" s="45">
        <v>291</v>
      </c>
      <c r="C301" s="46"/>
      <c r="D301" s="46"/>
      <c r="E301" s="46"/>
      <c r="F301" s="47"/>
      <c r="G301" s="46"/>
      <c r="H301" s="46"/>
      <c r="I301" s="114"/>
      <c r="J301" s="114"/>
      <c r="K301" s="100" t="str">
        <f t="shared" si="31"/>
        <v/>
      </c>
      <c r="L301" s="48" t="str">
        <f>IFERROR(VLOOKUP(F301,Lists!B:C,2,FALSE),"")</f>
        <v/>
      </c>
      <c r="M301" s="56" t="str">
        <f>IFERROR(INDEX(Sheet1!$B$2:$B$4,MATCH('Claims Summary'!U301,Sheet1!$A$2:$A$4,0)),"")</f>
        <v/>
      </c>
      <c r="N301" s="48" t="str">
        <f t="shared" si="32"/>
        <v/>
      </c>
      <c r="O301" s="88">
        <f>IFERROR(INDEX('LTSS Rates'!$A$2:$E$5,MATCH(W301,'LTSS Rates'!$A$2:$A$5,0),MATCH(X301,'LTSS Rates'!$A$2:$E$2,0)),0)</f>
        <v>0</v>
      </c>
      <c r="P301" s="49" t="str">
        <f t="shared" si="33"/>
        <v/>
      </c>
      <c r="Q301" s="61"/>
      <c r="R301" s="64" t="str">
        <f t="shared" si="34"/>
        <v/>
      </c>
      <c r="T301" s="39" t="s">
        <v>206</v>
      </c>
      <c r="U301" s="41" t="str">
        <f t="shared" si="28"/>
        <v>Personal Supports</v>
      </c>
      <c r="W301" s="39" t="str">
        <f t="shared" si="29"/>
        <v>Personal Supports</v>
      </c>
      <c r="X301" s="84" t="str">
        <f t="shared" si="30"/>
        <v xml:space="preserve"> Rate</v>
      </c>
    </row>
    <row r="302" spans="2:24" ht="14.45" customHeight="1" x14ac:dyDescent="0.25">
      <c r="B302" s="50">
        <v>292</v>
      </c>
      <c r="C302" s="46"/>
      <c r="D302" s="46"/>
      <c r="E302" s="46"/>
      <c r="F302" s="47"/>
      <c r="G302" s="46"/>
      <c r="H302" s="46"/>
      <c r="I302" s="114"/>
      <c r="J302" s="114"/>
      <c r="K302" s="100" t="str">
        <f t="shared" si="31"/>
        <v/>
      </c>
      <c r="L302" s="48" t="str">
        <f>IFERROR(VLOOKUP(F302,Lists!B:C,2,FALSE),"")</f>
        <v/>
      </c>
      <c r="M302" s="56" t="str">
        <f>IFERROR(INDEX(Sheet1!$B$2:$B$4,MATCH('Claims Summary'!U302,Sheet1!$A$2:$A$4,0)),"")</f>
        <v/>
      </c>
      <c r="N302" s="48" t="str">
        <f t="shared" si="32"/>
        <v/>
      </c>
      <c r="O302" s="88">
        <f>IFERROR(INDEX('LTSS Rates'!$A$2:$E$5,MATCH(W302,'LTSS Rates'!$A$2:$A$5,0),MATCH(X302,'LTSS Rates'!$A$2:$E$2,0)),0)</f>
        <v>0</v>
      </c>
      <c r="P302" s="49" t="str">
        <f t="shared" si="33"/>
        <v/>
      </c>
      <c r="Q302" s="61"/>
      <c r="R302" s="64" t="str">
        <f t="shared" si="34"/>
        <v/>
      </c>
      <c r="T302" s="39" t="s">
        <v>206</v>
      </c>
      <c r="U302" s="41" t="str">
        <f t="shared" si="28"/>
        <v>Personal Supports</v>
      </c>
      <c r="W302" s="39" t="str">
        <f t="shared" si="29"/>
        <v>Personal Supports</v>
      </c>
      <c r="X302" s="84" t="str">
        <f t="shared" si="30"/>
        <v xml:space="preserve"> Rate</v>
      </c>
    </row>
    <row r="303" spans="2:24" ht="14.45" customHeight="1" x14ac:dyDescent="0.25">
      <c r="B303" s="50">
        <v>293</v>
      </c>
      <c r="C303" s="46"/>
      <c r="D303" s="46"/>
      <c r="E303" s="46"/>
      <c r="F303" s="47"/>
      <c r="G303" s="46"/>
      <c r="H303" s="46"/>
      <c r="I303" s="114"/>
      <c r="J303" s="114"/>
      <c r="K303" s="100" t="str">
        <f t="shared" si="31"/>
        <v/>
      </c>
      <c r="L303" s="48" t="str">
        <f>IFERROR(VLOOKUP(F303,Lists!B:C,2,FALSE),"")</f>
        <v/>
      </c>
      <c r="M303" s="56" t="str">
        <f>IFERROR(INDEX(Sheet1!$B$2:$B$4,MATCH('Claims Summary'!U303,Sheet1!$A$2:$A$4,0)),"")</f>
        <v/>
      </c>
      <c r="N303" s="48" t="str">
        <f t="shared" si="32"/>
        <v/>
      </c>
      <c r="O303" s="88">
        <f>IFERROR(INDEX('LTSS Rates'!$A$2:$E$5,MATCH(W303,'LTSS Rates'!$A$2:$A$5,0),MATCH(X303,'LTSS Rates'!$A$2:$E$2,0)),0)</f>
        <v>0</v>
      </c>
      <c r="P303" s="49" t="str">
        <f t="shared" si="33"/>
        <v/>
      </c>
      <c r="Q303" s="61"/>
      <c r="R303" s="64" t="str">
        <f t="shared" si="34"/>
        <v/>
      </c>
      <c r="T303" s="39" t="s">
        <v>206</v>
      </c>
      <c r="U303" s="41" t="str">
        <f t="shared" si="28"/>
        <v>Personal Supports</v>
      </c>
      <c r="W303" s="39" t="str">
        <f t="shared" si="29"/>
        <v>Personal Supports</v>
      </c>
      <c r="X303" s="84" t="str">
        <f t="shared" si="30"/>
        <v xml:space="preserve"> Rate</v>
      </c>
    </row>
    <row r="304" spans="2:24" ht="14.45" customHeight="1" x14ac:dyDescent="0.25">
      <c r="B304" s="50">
        <v>294</v>
      </c>
      <c r="C304" s="46"/>
      <c r="D304" s="46"/>
      <c r="E304" s="46"/>
      <c r="F304" s="47"/>
      <c r="G304" s="46"/>
      <c r="H304" s="46"/>
      <c r="I304" s="114"/>
      <c r="J304" s="114"/>
      <c r="K304" s="100" t="str">
        <f t="shared" si="31"/>
        <v/>
      </c>
      <c r="L304" s="48" t="str">
        <f>IFERROR(VLOOKUP(F304,Lists!B:C,2,FALSE),"")</f>
        <v/>
      </c>
      <c r="M304" s="56" t="str">
        <f>IFERROR(INDEX(Sheet1!$B$2:$B$4,MATCH('Claims Summary'!U304,Sheet1!$A$2:$A$4,0)),"")</f>
        <v/>
      </c>
      <c r="N304" s="48" t="str">
        <f t="shared" si="32"/>
        <v/>
      </c>
      <c r="O304" s="88">
        <f>IFERROR(INDEX('LTSS Rates'!$A$2:$E$5,MATCH(W304,'LTSS Rates'!$A$2:$A$5,0),MATCH(X304,'LTSS Rates'!$A$2:$E$2,0)),0)</f>
        <v>0</v>
      </c>
      <c r="P304" s="49" t="str">
        <f t="shared" si="33"/>
        <v/>
      </c>
      <c r="Q304" s="61"/>
      <c r="R304" s="64" t="str">
        <f t="shared" si="34"/>
        <v/>
      </c>
      <c r="T304" s="39" t="s">
        <v>206</v>
      </c>
      <c r="U304" s="41" t="str">
        <f t="shared" si="28"/>
        <v>Personal Supports</v>
      </c>
      <c r="W304" s="39" t="str">
        <f t="shared" si="29"/>
        <v>Personal Supports</v>
      </c>
      <c r="X304" s="84" t="str">
        <f t="shared" si="30"/>
        <v xml:space="preserve"> Rate</v>
      </c>
    </row>
    <row r="305" spans="2:24" ht="14.45" customHeight="1" x14ac:dyDescent="0.25">
      <c r="B305" s="45">
        <v>295</v>
      </c>
      <c r="C305" s="46"/>
      <c r="D305" s="46"/>
      <c r="E305" s="46"/>
      <c r="F305" s="47"/>
      <c r="G305" s="46"/>
      <c r="H305" s="46"/>
      <c r="I305" s="114"/>
      <c r="J305" s="114"/>
      <c r="K305" s="100" t="str">
        <f t="shared" si="31"/>
        <v/>
      </c>
      <c r="L305" s="48" t="str">
        <f>IFERROR(VLOOKUP(F305,Lists!B:C,2,FALSE),"")</f>
        <v/>
      </c>
      <c r="M305" s="56" t="str">
        <f>IFERROR(INDEX(Sheet1!$B$2:$B$4,MATCH('Claims Summary'!U305,Sheet1!$A$2:$A$4,0)),"")</f>
        <v/>
      </c>
      <c r="N305" s="48" t="str">
        <f t="shared" si="32"/>
        <v/>
      </c>
      <c r="O305" s="88">
        <f>IFERROR(INDEX('LTSS Rates'!$A$2:$E$5,MATCH(W305,'LTSS Rates'!$A$2:$A$5,0),MATCH(X305,'LTSS Rates'!$A$2:$E$2,0)),0)</f>
        <v>0</v>
      </c>
      <c r="P305" s="49" t="str">
        <f t="shared" si="33"/>
        <v/>
      </c>
      <c r="Q305" s="61"/>
      <c r="R305" s="64" t="str">
        <f t="shared" si="34"/>
        <v/>
      </c>
      <c r="T305" s="39" t="s">
        <v>206</v>
      </c>
      <c r="U305" s="41" t="str">
        <f t="shared" si="28"/>
        <v>Personal Supports</v>
      </c>
      <c r="W305" s="39" t="str">
        <f t="shared" si="29"/>
        <v>Personal Supports</v>
      </c>
      <c r="X305" s="84" t="str">
        <f t="shared" si="30"/>
        <v xml:space="preserve"> Rate</v>
      </c>
    </row>
    <row r="306" spans="2:24" ht="14.45" customHeight="1" x14ac:dyDescent="0.25">
      <c r="B306" s="45">
        <v>296</v>
      </c>
      <c r="C306" s="46"/>
      <c r="D306" s="46"/>
      <c r="E306" s="46"/>
      <c r="F306" s="47"/>
      <c r="G306" s="46"/>
      <c r="H306" s="46"/>
      <c r="I306" s="114"/>
      <c r="J306" s="114"/>
      <c r="K306" s="100" t="str">
        <f t="shared" si="31"/>
        <v/>
      </c>
      <c r="L306" s="48" t="str">
        <f>IFERROR(VLOOKUP(F306,Lists!B:C,2,FALSE),"")</f>
        <v/>
      </c>
      <c r="M306" s="56" t="str">
        <f>IFERROR(INDEX(Sheet1!$B$2:$B$4,MATCH('Claims Summary'!U306,Sheet1!$A$2:$A$4,0)),"")</f>
        <v/>
      </c>
      <c r="N306" s="48" t="str">
        <f t="shared" si="32"/>
        <v/>
      </c>
      <c r="O306" s="88">
        <f>IFERROR(INDEX('LTSS Rates'!$A$2:$E$5,MATCH(W306,'LTSS Rates'!$A$2:$A$5,0),MATCH(X306,'LTSS Rates'!$A$2:$E$2,0)),0)</f>
        <v>0</v>
      </c>
      <c r="P306" s="49" t="str">
        <f t="shared" si="33"/>
        <v/>
      </c>
      <c r="Q306" s="61"/>
      <c r="R306" s="64" t="str">
        <f t="shared" si="34"/>
        <v/>
      </c>
      <c r="T306" s="39" t="s">
        <v>206</v>
      </c>
      <c r="U306" s="41" t="str">
        <f t="shared" si="28"/>
        <v>Personal Supports</v>
      </c>
      <c r="W306" s="39" t="str">
        <f t="shared" si="29"/>
        <v>Personal Supports</v>
      </c>
      <c r="X306" s="84" t="str">
        <f t="shared" si="30"/>
        <v xml:space="preserve"> Rate</v>
      </c>
    </row>
    <row r="307" spans="2:24" ht="14.45" customHeight="1" x14ac:dyDescent="0.25">
      <c r="B307" s="50">
        <v>297</v>
      </c>
      <c r="C307" s="46"/>
      <c r="D307" s="46"/>
      <c r="E307" s="46"/>
      <c r="F307" s="47"/>
      <c r="G307" s="46"/>
      <c r="H307" s="46"/>
      <c r="I307" s="114"/>
      <c r="J307" s="114"/>
      <c r="K307" s="100" t="str">
        <f t="shared" si="31"/>
        <v/>
      </c>
      <c r="L307" s="48" t="str">
        <f>IFERROR(VLOOKUP(F307,Lists!B:C,2,FALSE),"")</f>
        <v/>
      </c>
      <c r="M307" s="56" t="str">
        <f>IFERROR(INDEX(Sheet1!$B$2:$B$4,MATCH('Claims Summary'!U307,Sheet1!$A$2:$A$4,0)),"")</f>
        <v/>
      </c>
      <c r="N307" s="48" t="str">
        <f t="shared" si="32"/>
        <v/>
      </c>
      <c r="O307" s="88">
        <f>IFERROR(INDEX('LTSS Rates'!$A$2:$E$5,MATCH(W307,'LTSS Rates'!$A$2:$A$5,0),MATCH(X307,'LTSS Rates'!$A$2:$E$2,0)),0)</f>
        <v>0</v>
      </c>
      <c r="P307" s="49" t="str">
        <f t="shared" si="33"/>
        <v/>
      </c>
      <c r="Q307" s="61"/>
      <c r="R307" s="64" t="str">
        <f t="shared" si="34"/>
        <v/>
      </c>
      <c r="T307" s="39" t="s">
        <v>206</v>
      </c>
      <c r="U307" s="41" t="str">
        <f t="shared" si="28"/>
        <v>Personal Supports</v>
      </c>
      <c r="W307" s="39" t="str">
        <f t="shared" si="29"/>
        <v>Personal Supports</v>
      </c>
      <c r="X307" s="84" t="str">
        <f t="shared" si="30"/>
        <v xml:space="preserve"> Rate</v>
      </c>
    </row>
    <row r="308" spans="2:24" ht="14.45" customHeight="1" x14ac:dyDescent="0.25">
      <c r="B308" s="50">
        <v>298</v>
      </c>
      <c r="C308" s="46"/>
      <c r="D308" s="46"/>
      <c r="E308" s="46"/>
      <c r="F308" s="47"/>
      <c r="G308" s="46"/>
      <c r="H308" s="46"/>
      <c r="I308" s="114"/>
      <c r="J308" s="114"/>
      <c r="K308" s="100" t="str">
        <f t="shared" si="31"/>
        <v/>
      </c>
      <c r="L308" s="48" t="str">
        <f>IFERROR(VLOOKUP(F308,Lists!B:C,2,FALSE),"")</f>
        <v/>
      </c>
      <c r="M308" s="56" t="str">
        <f>IFERROR(INDEX(Sheet1!$B$2:$B$4,MATCH('Claims Summary'!U308,Sheet1!$A$2:$A$4,0)),"")</f>
        <v/>
      </c>
      <c r="N308" s="48" t="str">
        <f t="shared" si="32"/>
        <v/>
      </c>
      <c r="O308" s="88">
        <f>IFERROR(INDEX('LTSS Rates'!$A$2:$E$5,MATCH(W308,'LTSS Rates'!$A$2:$A$5,0),MATCH(X308,'LTSS Rates'!$A$2:$E$2,0)),0)</f>
        <v>0</v>
      </c>
      <c r="P308" s="49" t="str">
        <f t="shared" si="33"/>
        <v/>
      </c>
      <c r="Q308" s="61"/>
      <c r="R308" s="64" t="str">
        <f t="shared" si="34"/>
        <v/>
      </c>
      <c r="T308" s="39" t="s">
        <v>206</v>
      </c>
      <c r="U308" s="41" t="str">
        <f t="shared" si="28"/>
        <v>Personal Supports</v>
      </c>
      <c r="W308" s="39" t="str">
        <f t="shared" si="29"/>
        <v>Personal Supports</v>
      </c>
      <c r="X308" s="84" t="str">
        <f t="shared" si="30"/>
        <v xml:space="preserve"> Rate</v>
      </c>
    </row>
    <row r="309" spans="2:24" ht="14.45" customHeight="1" x14ac:dyDescent="0.25">
      <c r="B309" s="50">
        <v>299</v>
      </c>
      <c r="C309" s="46"/>
      <c r="D309" s="46"/>
      <c r="E309" s="46"/>
      <c r="F309" s="47"/>
      <c r="G309" s="46"/>
      <c r="H309" s="46"/>
      <c r="I309" s="114"/>
      <c r="J309" s="114"/>
      <c r="K309" s="100" t="str">
        <f t="shared" si="31"/>
        <v/>
      </c>
      <c r="L309" s="48" t="str">
        <f>IFERROR(VLOOKUP(F309,Lists!B:C,2,FALSE),"")</f>
        <v/>
      </c>
      <c r="M309" s="56" t="str">
        <f>IFERROR(INDEX(Sheet1!$B$2:$B$4,MATCH('Claims Summary'!U309,Sheet1!$A$2:$A$4,0)),"")</f>
        <v/>
      </c>
      <c r="N309" s="48" t="str">
        <f t="shared" si="32"/>
        <v/>
      </c>
      <c r="O309" s="88">
        <f>IFERROR(INDEX('LTSS Rates'!$A$2:$E$5,MATCH(W309,'LTSS Rates'!$A$2:$A$5,0),MATCH(X309,'LTSS Rates'!$A$2:$E$2,0)),0)</f>
        <v>0</v>
      </c>
      <c r="P309" s="49" t="str">
        <f t="shared" si="33"/>
        <v/>
      </c>
      <c r="Q309" s="61"/>
      <c r="R309" s="64" t="str">
        <f t="shared" si="34"/>
        <v/>
      </c>
      <c r="T309" s="39" t="s">
        <v>206</v>
      </c>
      <c r="U309" s="41" t="str">
        <f t="shared" si="28"/>
        <v>Personal Supports</v>
      </c>
      <c r="W309" s="39" t="str">
        <f t="shared" si="29"/>
        <v>Personal Supports</v>
      </c>
      <c r="X309" s="84" t="str">
        <f t="shared" si="30"/>
        <v xml:space="preserve"> Rate</v>
      </c>
    </row>
    <row r="310" spans="2:24" ht="14.45" customHeight="1" x14ac:dyDescent="0.25">
      <c r="B310" s="45">
        <v>300</v>
      </c>
      <c r="C310" s="46"/>
      <c r="D310" s="46"/>
      <c r="E310" s="46"/>
      <c r="F310" s="47"/>
      <c r="G310" s="46"/>
      <c r="H310" s="46"/>
      <c r="I310" s="114"/>
      <c r="J310" s="114"/>
      <c r="K310" s="100" t="str">
        <f t="shared" si="31"/>
        <v/>
      </c>
      <c r="L310" s="48" t="str">
        <f>IFERROR(VLOOKUP(F310,Lists!B:C,2,FALSE),"")</f>
        <v/>
      </c>
      <c r="M310" s="56" t="str">
        <f>IFERROR(INDEX(Sheet1!$B$2:$B$4,MATCH('Claims Summary'!U310,Sheet1!$A$2:$A$4,0)),"")</f>
        <v/>
      </c>
      <c r="N310" s="48" t="str">
        <f t="shared" si="32"/>
        <v/>
      </c>
      <c r="O310" s="88">
        <f>IFERROR(INDEX('LTSS Rates'!$A$2:$E$5,MATCH(W310,'LTSS Rates'!$A$2:$A$5,0),MATCH(X310,'LTSS Rates'!$A$2:$E$2,0)),0)</f>
        <v>0</v>
      </c>
      <c r="P310" s="49" t="str">
        <f t="shared" si="33"/>
        <v/>
      </c>
      <c r="Q310" s="61"/>
      <c r="R310" s="64" t="str">
        <f t="shared" si="34"/>
        <v/>
      </c>
      <c r="T310" s="39" t="s">
        <v>206</v>
      </c>
      <c r="U310" s="41" t="str">
        <f t="shared" si="28"/>
        <v>Personal Supports</v>
      </c>
      <c r="W310" s="39" t="str">
        <f t="shared" si="29"/>
        <v>Personal Supports</v>
      </c>
      <c r="X310" s="84" t="str">
        <f t="shared" si="30"/>
        <v xml:space="preserve"> Rate</v>
      </c>
    </row>
  </sheetData>
  <sheetProtection algorithmName="SHA-512" hashValue="AwI6s+M/ise0g13bojQ9QF58godw05lozFF7dxhFiMm/YjV7SSHTM4yOmuTfk4jzJTkYaWYokpyU7Zbq7o0GrA==" saltValue="SekpdOaKewiz3jpAMfb/LA==" spinCount="100000" sheet="1" objects="1" scenarios="1" selectLockedCells="1"/>
  <mergeCells count="1">
    <mergeCell ref="D4:G4"/>
  </mergeCells>
  <phoneticPr fontId="4" type="noConversion"/>
  <dataValidations count="5">
    <dataValidation type="textLength" operator="equal" allowBlank="1" showInputMessage="1" showErrorMessage="1" errorTitle="Input error" error="Provider number is a 9 digit number." sqref="H1:H3 H311:H1048576 H7:H9" xr:uid="{00000000-0002-0000-0100-000000000000}">
      <formula1>9</formula1>
    </dataValidation>
    <dataValidation type="date" operator="greaterThanOrEqual" allowBlank="1" showInputMessage="1" showErrorMessage="1" errorTitle="Date error" error="Date must be on or after 1/19/21." sqref="I311:I1048576 I1:I9" xr:uid="{00000000-0002-0000-0100-000001000000}">
      <formula1>44215</formula1>
    </dataValidation>
    <dataValidation type="textLength" operator="equal" allowBlank="1" showInputMessage="1" showErrorMessage="1" errorTitle="Input error" error="MA# must be 11 digits." sqref="E7:E1048576 E1:E3 H5:H6" xr:uid="{00000000-0002-0000-0100-000002000000}">
      <formula1>11</formula1>
    </dataValidation>
    <dataValidation type="textLength" operator="equal" allowBlank="1" showInputMessage="1" showErrorMessage="1" errorTitle="Provider Number Error" error="Provider Number must be 9 digits" sqref="D5" xr:uid="{00000000-0002-0000-0100-000003000000}">
      <formula1>9</formula1>
    </dataValidation>
    <dataValidation type="date" allowBlank="1" showInputMessage="1" showErrorMessage="1" errorTitle="Date error" error="Date must be from 4/1/22 to 6/30/22." sqref="I11:J310" xr:uid="{057B06FE-435B-4B8B-9BFD-3CC995E7F0E6}">
      <formula1>44652</formula1>
      <formula2>44742</formula2>
    </dataValidation>
  </dataValidations>
  <pageMargins left="0.7" right="0.7" top="0.75" bottom="0.75" header="0.3" footer="0.3"/>
  <pageSetup scale="48" orientation="portrait" r:id="rId1"/>
  <colBreaks count="1" manualBreakCount="1">
    <brk id="17" max="1048575" man="1"/>
  </col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4000000}">
          <x14:formula1>
            <xm:f>Lists!$B$3:$B$26</xm:f>
          </x14:formula1>
          <xm:sqref>F11:F310</xm:sqref>
        </x14:dataValidation>
        <x14:dataValidation type="list" allowBlank="1" showInputMessage="1" showErrorMessage="1" xr:uid="{00000000-0002-0000-0100-000005000000}">
          <x14:formula1>
            <xm:f>Lists!$E$3:$E$5</xm:f>
          </x14:formula1>
          <xm:sqref>G11:G310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6"/>
  <sheetViews>
    <sheetView workbookViewId="0">
      <selection activeCell="A30" sqref="A30"/>
    </sheetView>
  </sheetViews>
  <sheetFormatPr defaultRowHeight="14.45" customHeight="1" x14ac:dyDescent="0.25"/>
  <cols>
    <col min="1" max="1" width="74.140625" bestFit="1" customWidth="1"/>
    <col min="2" max="2" width="12.28515625" customWidth="1"/>
    <col min="3" max="4" width="11.5703125" customWidth="1"/>
  </cols>
  <sheetData>
    <row r="1" spans="1:4" ht="15" x14ac:dyDescent="0.25">
      <c r="B1" s="125" t="s">
        <v>224</v>
      </c>
      <c r="C1" s="125"/>
      <c r="D1" s="125"/>
    </row>
    <row r="2" spans="1:4" ht="30" x14ac:dyDescent="0.25">
      <c r="A2" s="14" t="s">
        <v>225</v>
      </c>
      <c r="B2" s="14" t="s">
        <v>261</v>
      </c>
      <c r="C2" s="14" t="s">
        <v>262</v>
      </c>
      <c r="D2" s="14" t="s">
        <v>263</v>
      </c>
    </row>
    <row r="3" spans="1:4" ht="15" x14ac:dyDescent="0.25">
      <c r="A3" s="15" t="s">
        <v>227</v>
      </c>
      <c r="B3" s="16" t="s">
        <v>251</v>
      </c>
      <c r="C3" s="16" t="s">
        <v>252</v>
      </c>
      <c r="D3" s="16" t="s">
        <v>226</v>
      </c>
    </row>
    <row r="4" spans="1:4" ht="15" x14ac:dyDescent="0.25">
      <c r="A4" s="15" t="s">
        <v>228</v>
      </c>
      <c r="B4" s="16" t="s">
        <v>251</v>
      </c>
      <c r="C4" s="16" t="s">
        <v>252</v>
      </c>
      <c r="D4" s="16" t="s">
        <v>226</v>
      </c>
    </row>
    <row r="5" spans="1:4" ht="15" x14ac:dyDescent="0.25">
      <c r="A5" s="15" t="s">
        <v>229</v>
      </c>
      <c r="B5" s="16" t="s">
        <v>251</v>
      </c>
      <c r="C5" s="16" t="s">
        <v>252</v>
      </c>
      <c r="D5" s="16" t="s">
        <v>226</v>
      </c>
    </row>
    <row r="6" spans="1:4" ht="15" x14ac:dyDescent="0.25">
      <c r="A6" s="15" t="s">
        <v>230</v>
      </c>
      <c r="B6" s="16" t="s">
        <v>253</v>
      </c>
      <c r="C6" s="16" t="s">
        <v>254</v>
      </c>
      <c r="D6" s="16" t="s">
        <v>226</v>
      </c>
    </row>
    <row r="7" spans="1:4" ht="15" x14ac:dyDescent="0.25">
      <c r="A7" s="15" t="s">
        <v>231</v>
      </c>
      <c r="B7" s="16" t="s">
        <v>253</v>
      </c>
      <c r="C7" s="16" t="s">
        <v>254</v>
      </c>
      <c r="D7" s="16" t="s">
        <v>226</v>
      </c>
    </row>
    <row r="8" spans="1:4" ht="15" x14ac:dyDescent="0.25">
      <c r="A8" s="15" t="s">
        <v>232</v>
      </c>
      <c r="B8" s="16" t="s">
        <v>253</v>
      </c>
      <c r="C8" s="16" t="s">
        <v>254</v>
      </c>
      <c r="D8" s="16" t="s">
        <v>226</v>
      </c>
    </row>
    <row r="9" spans="1:4" ht="15" x14ac:dyDescent="0.25">
      <c r="A9" s="15" t="s">
        <v>234</v>
      </c>
      <c r="B9" s="16" t="s">
        <v>253</v>
      </c>
      <c r="C9" s="16" t="s">
        <v>254</v>
      </c>
      <c r="D9" s="16" t="s">
        <v>226</v>
      </c>
    </row>
    <row r="10" spans="1:4" ht="15" x14ac:dyDescent="0.25">
      <c r="A10" s="15" t="s">
        <v>235</v>
      </c>
      <c r="B10" s="16" t="s">
        <v>253</v>
      </c>
      <c r="C10" s="16" t="s">
        <v>254</v>
      </c>
      <c r="D10" s="16" t="s">
        <v>226</v>
      </c>
    </row>
    <row r="11" spans="1:4" ht="15" x14ac:dyDescent="0.25">
      <c r="A11" s="15" t="s">
        <v>236</v>
      </c>
      <c r="B11" s="16" t="s">
        <v>253</v>
      </c>
      <c r="C11" s="16" t="s">
        <v>254</v>
      </c>
      <c r="D11" s="16" t="s">
        <v>226</v>
      </c>
    </row>
    <row r="12" spans="1:4" ht="15" x14ac:dyDescent="0.25">
      <c r="A12" s="15" t="s">
        <v>237</v>
      </c>
      <c r="B12" s="16" t="s">
        <v>253</v>
      </c>
      <c r="C12" s="16" t="s">
        <v>254</v>
      </c>
      <c r="D12" s="16" t="s">
        <v>226</v>
      </c>
    </row>
    <row r="13" spans="1:4" ht="15" x14ac:dyDescent="0.25">
      <c r="A13" s="15" t="s">
        <v>238</v>
      </c>
      <c r="B13" s="16" t="s">
        <v>251</v>
      </c>
      <c r="C13" s="16" t="s">
        <v>252</v>
      </c>
      <c r="D13" s="17" t="s">
        <v>226</v>
      </c>
    </row>
    <row r="14" spans="1:4" ht="15" x14ac:dyDescent="0.25">
      <c r="A14" s="15" t="s">
        <v>239</v>
      </c>
      <c r="B14" s="16" t="s">
        <v>251</v>
      </c>
      <c r="C14" s="16" t="s">
        <v>252</v>
      </c>
      <c r="D14" s="17" t="s">
        <v>226</v>
      </c>
    </row>
    <row r="15" spans="1:4" ht="15" x14ac:dyDescent="0.25">
      <c r="A15" s="15" t="s">
        <v>203</v>
      </c>
      <c r="B15" s="16" t="s">
        <v>251</v>
      </c>
      <c r="C15" s="16" t="s">
        <v>252</v>
      </c>
      <c r="D15" s="17" t="s">
        <v>226</v>
      </c>
    </row>
    <row r="16" spans="1:4" ht="15" x14ac:dyDescent="0.25">
      <c r="A16" s="15" t="s">
        <v>204</v>
      </c>
      <c r="B16" s="16" t="s">
        <v>251</v>
      </c>
      <c r="C16" s="16" t="s">
        <v>252</v>
      </c>
      <c r="D16" s="17" t="s">
        <v>226</v>
      </c>
    </row>
    <row r="17" spans="1:9" ht="15" x14ac:dyDescent="0.25">
      <c r="A17" s="15" t="s">
        <v>205</v>
      </c>
      <c r="B17" s="16" t="s">
        <v>251</v>
      </c>
      <c r="C17" s="16" t="s">
        <v>252</v>
      </c>
      <c r="D17" s="17" t="s">
        <v>226</v>
      </c>
    </row>
    <row r="18" spans="1:9" ht="15" x14ac:dyDescent="0.25">
      <c r="A18" s="15" t="s">
        <v>240</v>
      </c>
      <c r="B18" s="16" t="s">
        <v>251</v>
      </c>
      <c r="C18" s="16" t="s">
        <v>252</v>
      </c>
      <c r="D18" s="17" t="s">
        <v>226</v>
      </c>
    </row>
    <row r="19" spans="1:9" ht="15" x14ac:dyDescent="0.25">
      <c r="A19" s="15" t="s">
        <v>241</v>
      </c>
      <c r="B19" s="16" t="s">
        <v>251</v>
      </c>
      <c r="C19" s="16" t="s">
        <v>252</v>
      </c>
      <c r="D19" s="17" t="s">
        <v>226</v>
      </c>
    </row>
    <row r="20" spans="1:9" ht="15" x14ac:dyDescent="0.25">
      <c r="A20" s="15" t="s">
        <v>242</v>
      </c>
      <c r="B20" s="16" t="s">
        <v>248</v>
      </c>
      <c r="C20" s="16" t="s">
        <v>249</v>
      </c>
      <c r="D20" s="16" t="s">
        <v>250</v>
      </c>
    </row>
    <row r="21" spans="1:9" ht="15" x14ac:dyDescent="0.25">
      <c r="A21" s="18" t="s">
        <v>308</v>
      </c>
      <c r="B21" s="16" t="s">
        <v>248</v>
      </c>
      <c r="C21" s="16" t="s">
        <v>249</v>
      </c>
      <c r="D21" s="16" t="s">
        <v>250</v>
      </c>
    </row>
    <row r="22" spans="1:9" ht="15" x14ac:dyDescent="0.25">
      <c r="A22" s="15" t="s">
        <v>206</v>
      </c>
      <c r="B22" s="16" t="s">
        <v>255</v>
      </c>
      <c r="C22" s="16" t="s">
        <v>256</v>
      </c>
      <c r="D22" s="16" t="s">
        <v>257</v>
      </c>
    </row>
    <row r="23" spans="1:9" ht="15" x14ac:dyDescent="0.25">
      <c r="A23" s="15" t="s">
        <v>243</v>
      </c>
      <c r="B23" s="16" t="s">
        <v>255</v>
      </c>
      <c r="C23" s="16" t="s">
        <v>256</v>
      </c>
      <c r="D23" s="16" t="s">
        <v>257</v>
      </c>
    </row>
    <row r="24" spans="1:9" ht="15" x14ac:dyDescent="0.25">
      <c r="A24" s="15" t="s">
        <v>244</v>
      </c>
      <c r="B24" s="16" t="s">
        <v>258</v>
      </c>
      <c r="C24" s="17" t="s">
        <v>259</v>
      </c>
      <c r="D24" s="17" t="s">
        <v>260</v>
      </c>
    </row>
    <row r="25" spans="1:9" ht="15" x14ac:dyDescent="0.25">
      <c r="A25" s="15" t="s">
        <v>245</v>
      </c>
      <c r="B25" s="16" t="s">
        <v>258</v>
      </c>
      <c r="C25" s="17" t="s">
        <v>259</v>
      </c>
      <c r="D25" s="17" t="s">
        <v>260</v>
      </c>
      <c r="I25" t="s">
        <v>223</v>
      </c>
    </row>
    <row r="26" spans="1:9" ht="15" x14ac:dyDescent="0.25">
      <c r="A26" s="15" t="s">
        <v>246</v>
      </c>
      <c r="B26" s="16" t="s">
        <v>258</v>
      </c>
      <c r="C26" s="17" t="s">
        <v>259</v>
      </c>
      <c r="D26" s="17" t="s">
        <v>260</v>
      </c>
    </row>
  </sheetData>
  <mergeCells count="1">
    <mergeCell ref="B1:D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D77"/>
  <sheetViews>
    <sheetView topLeftCell="A49" workbookViewId="0">
      <selection activeCell="B78" sqref="B78:D78"/>
    </sheetView>
  </sheetViews>
  <sheetFormatPr defaultRowHeight="14.45" customHeight="1" x14ac:dyDescent="0.25"/>
  <cols>
    <col min="2" max="2" width="48.42578125" bestFit="1" customWidth="1"/>
    <col min="3" max="3" width="48.42578125" customWidth="1"/>
  </cols>
  <sheetData>
    <row r="2" spans="2:4" ht="14.45" customHeight="1" x14ac:dyDescent="0.25">
      <c r="B2" s="20" t="s">
        <v>225</v>
      </c>
      <c r="C2" s="20" t="s">
        <v>310</v>
      </c>
      <c r="D2" s="21" t="s">
        <v>309</v>
      </c>
    </row>
    <row r="3" spans="2:4" ht="14.45" customHeight="1" x14ac:dyDescent="0.25">
      <c r="B3" s="15" t="s">
        <v>227</v>
      </c>
      <c r="C3" s="15" t="s">
        <v>311</v>
      </c>
      <c r="D3" s="16" t="s">
        <v>251</v>
      </c>
    </row>
    <row r="4" spans="2:4" ht="14.45" customHeight="1" x14ac:dyDescent="0.25">
      <c r="B4" s="15" t="s">
        <v>228</v>
      </c>
      <c r="C4" s="15" t="s">
        <v>312</v>
      </c>
      <c r="D4" s="16" t="s">
        <v>251</v>
      </c>
    </row>
    <row r="5" spans="2:4" ht="14.45" customHeight="1" x14ac:dyDescent="0.25">
      <c r="B5" s="15" t="s">
        <v>229</v>
      </c>
      <c r="C5" s="15" t="s">
        <v>313</v>
      </c>
      <c r="D5" s="16" t="s">
        <v>251</v>
      </c>
    </row>
    <row r="6" spans="2:4" ht="14.45" customHeight="1" x14ac:dyDescent="0.25">
      <c r="B6" s="15" t="s">
        <v>230</v>
      </c>
      <c r="C6" s="15" t="s">
        <v>314</v>
      </c>
      <c r="D6" s="16" t="s">
        <v>253</v>
      </c>
    </row>
    <row r="7" spans="2:4" ht="14.45" customHeight="1" x14ac:dyDescent="0.25">
      <c r="B7" s="15" t="s">
        <v>231</v>
      </c>
      <c r="C7" s="15" t="s">
        <v>315</v>
      </c>
      <c r="D7" s="16" t="s">
        <v>253</v>
      </c>
    </row>
    <row r="8" spans="2:4" ht="14.45" customHeight="1" x14ac:dyDescent="0.25">
      <c r="B8" s="15" t="s">
        <v>232</v>
      </c>
      <c r="C8" s="15" t="s">
        <v>316</v>
      </c>
      <c r="D8" s="16" t="s">
        <v>253</v>
      </c>
    </row>
    <row r="9" spans="2:4" ht="14.45" customHeight="1" x14ac:dyDescent="0.25">
      <c r="B9" s="19" t="s">
        <v>233</v>
      </c>
      <c r="C9" s="15" t="s">
        <v>317</v>
      </c>
      <c r="D9" s="16" t="s">
        <v>253</v>
      </c>
    </row>
    <row r="10" spans="2:4" ht="14.45" customHeight="1" x14ac:dyDescent="0.25">
      <c r="B10" s="19" t="s">
        <v>234</v>
      </c>
      <c r="C10" s="15" t="s">
        <v>318</v>
      </c>
      <c r="D10" s="16" t="s">
        <v>253</v>
      </c>
    </row>
    <row r="11" spans="2:4" ht="14.45" customHeight="1" x14ac:dyDescent="0.25">
      <c r="B11" s="19" t="s">
        <v>235</v>
      </c>
      <c r="C11" s="15" t="s">
        <v>319</v>
      </c>
      <c r="D11" s="16" t="s">
        <v>253</v>
      </c>
    </row>
    <row r="12" spans="2:4" ht="14.45" customHeight="1" x14ac:dyDescent="0.25">
      <c r="B12" s="19" t="s">
        <v>236</v>
      </c>
      <c r="C12" s="15" t="s">
        <v>320</v>
      </c>
      <c r="D12" s="16" t="s">
        <v>253</v>
      </c>
    </row>
    <row r="13" spans="2:4" ht="14.45" customHeight="1" x14ac:dyDescent="0.25">
      <c r="B13" s="19" t="s">
        <v>237</v>
      </c>
      <c r="C13" s="15" t="s">
        <v>321</v>
      </c>
      <c r="D13" s="16" t="s">
        <v>253</v>
      </c>
    </row>
    <row r="14" spans="2:4" ht="14.45" customHeight="1" x14ac:dyDescent="0.25">
      <c r="B14" s="19" t="s">
        <v>238</v>
      </c>
      <c r="C14" s="15" t="s">
        <v>322</v>
      </c>
      <c r="D14" s="16" t="s">
        <v>251</v>
      </c>
    </row>
    <row r="15" spans="2:4" ht="14.45" customHeight="1" x14ac:dyDescent="0.25">
      <c r="B15" s="19" t="s">
        <v>239</v>
      </c>
      <c r="C15" s="15" t="s">
        <v>323</v>
      </c>
      <c r="D15" s="16" t="s">
        <v>251</v>
      </c>
    </row>
    <row r="16" spans="2:4" ht="14.45" customHeight="1" x14ac:dyDescent="0.25">
      <c r="B16" s="19" t="s">
        <v>203</v>
      </c>
      <c r="C16" s="15" t="s">
        <v>324</v>
      </c>
      <c r="D16" s="16" t="s">
        <v>251</v>
      </c>
    </row>
    <row r="17" spans="2:4" ht="14.45" customHeight="1" x14ac:dyDescent="0.25">
      <c r="B17" s="19" t="s">
        <v>204</v>
      </c>
      <c r="C17" s="15" t="s">
        <v>325</v>
      </c>
      <c r="D17" s="16" t="s">
        <v>251</v>
      </c>
    </row>
    <row r="18" spans="2:4" ht="14.45" customHeight="1" x14ac:dyDescent="0.25">
      <c r="B18" s="19" t="s">
        <v>205</v>
      </c>
      <c r="C18" s="15" t="s">
        <v>326</v>
      </c>
      <c r="D18" s="16" t="s">
        <v>251</v>
      </c>
    </row>
    <row r="19" spans="2:4" ht="14.45" customHeight="1" x14ac:dyDescent="0.25">
      <c r="B19" s="19" t="s">
        <v>240</v>
      </c>
      <c r="C19" s="15" t="s">
        <v>327</v>
      </c>
      <c r="D19" s="16" t="s">
        <v>251</v>
      </c>
    </row>
    <row r="20" spans="2:4" ht="14.45" customHeight="1" x14ac:dyDescent="0.25">
      <c r="B20" s="19" t="s">
        <v>241</v>
      </c>
      <c r="C20" s="15" t="s">
        <v>328</v>
      </c>
      <c r="D20" s="16" t="s">
        <v>251</v>
      </c>
    </row>
    <row r="21" spans="2:4" ht="14.45" customHeight="1" x14ac:dyDescent="0.25">
      <c r="B21" s="19" t="s">
        <v>242</v>
      </c>
      <c r="C21" s="15" t="s">
        <v>329</v>
      </c>
      <c r="D21" s="16" t="s">
        <v>248</v>
      </c>
    </row>
    <row r="22" spans="2:4" ht="15" x14ac:dyDescent="0.25">
      <c r="B22" s="19" t="s">
        <v>308</v>
      </c>
      <c r="C22" s="15" t="s">
        <v>330</v>
      </c>
      <c r="D22" s="16" t="s">
        <v>248</v>
      </c>
    </row>
    <row r="23" spans="2:4" ht="15" x14ac:dyDescent="0.25">
      <c r="B23" s="19" t="s">
        <v>206</v>
      </c>
      <c r="C23" s="15" t="s">
        <v>331</v>
      </c>
      <c r="D23" s="16" t="s">
        <v>255</v>
      </c>
    </row>
    <row r="24" spans="2:4" ht="15" x14ac:dyDescent="0.25">
      <c r="B24" s="19" t="s">
        <v>243</v>
      </c>
      <c r="C24" s="15" t="s">
        <v>332</v>
      </c>
      <c r="D24" s="16" t="s">
        <v>255</v>
      </c>
    </row>
    <row r="25" spans="2:4" ht="15" x14ac:dyDescent="0.25">
      <c r="B25" s="19" t="s">
        <v>244</v>
      </c>
      <c r="C25" s="15" t="s">
        <v>333</v>
      </c>
      <c r="D25" s="16" t="s">
        <v>258</v>
      </c>
    </row>
    <row r="26" spans="2:4" ht="15" x14ac:dyDescent="0.25">
      <c r="B26" s="19" t="s">
        <v>245</v>
      </c>
      <c r="C26" s="15" t="s">
        <v>334</v>
      </c>
      <c r="D26" s="16" t="s">
        <v>258</v>
      </c>
    </row>
    <row r="27" spans="2:4" ht="15" x14ac:dyDescent="0.25">
      <c r="B27" s="19" t="s">
        <v>246</v>
      </c>
      <c r="C27" s="15" t="s">
        <v>335</v>
      </c>
      <c r="D27" s="16" t="s">
        <v>258</v>
      </c>
    </row>
    <row r="28" spans="2:4" ht="15" x14ac:dyDescent="0.25">
      <c r="B28" s="15" t="s">
        <v>227</v>
      </c>
      <c r="C28" s="15" t="s">
        <v>336</v>
      </c>
      <c r="D28" s="16" t="s">
        <v>252</v>
      </c>
    </row>
    <row r="29" spans="2:4" ht="15" x14ac:dyDescent="0.25">
      <c r="B29" s="15" t="s">
        <v>228</v>
      </c>
      <c r="C29" s="15" t="s">
        <v>337</v>
      </c>
      <c r="D29" s="16" t="s">
        <v>252</v>
      </c>
    </row>
    <row r="30" spans="2:4" ht="15" x14ac:dyDescent="0.25">
      <c r="B30" s="15" t="s">
        <v>229</v>
      </c>
      <c r="C30" s="15" t="s">
        <v>338</v>
      </c>
      <c r="D30" s="16" t="s">
        <v>252</v>
      </c>
    </row>
    <row r="31" spans="2:4" ht="15" x14ac:dyDescent="0.25">
      <c r="B31" s="15" t="s">
        <v>230</v>
      </c>
      <c r="C31" s="15" t="s">
        <v>339</v>
      </c>
      <c r="D31" s="16" t="s">
        <v>254</v>
      </c>
    </row>
    <row r="32" spans="2:4" ht="15" x14ac:dyDescent="0.25">
      <c r="B32" s="15" t="s">
        <v>231</v>
      </c>
      <c r="C32" s="15" t="s">
        <v>340</v>
      </c>
      <c r="D32" s="16" t="s">
        <v>254</v>
      </c>
    </row>
    <row r="33" spans="2:4" ht="15" x14ac:dyDescent="0.25">
      <c r="B33" s="15" t="s">
        <v>232</v>
      </c>
      <c r="C33" s="15" t="s">
        <v>341</v>
      </c>
      <c r="D33" s="16" t="s">
        <v>254</v>
      </c>
    </row>
    <row r="34" spans="2:4" ht="15" x14ac:dyDescent="0.25">
      <c r="B34" s="19" t="s">
        <v>233</v>
      </c>
      <c r="C34" s="15" t="s">
        <v>342</v>
      </c>
      <c r="D34" s="16" t="s">
        <v>254</v>
      </c>
    </row>
    <row r="35" spans="2:4" ht="15" x14ac:dyDescent="0.25">
      <c r="B35" s="19" t="s">
        <v>234</v>
      </c>
      <c r="C35" s="15" t="s">
        <v>343</v>
      </c>
      <c r="D35" s="16" t="s">
        <v>254</v>
      </c>
    </row>
    <row r="36" spans="2:4" ht="15" x14ac:dyDescent="0.25">
      <c r="B36" s="15" t="s">
        <v>235</v>
      </c>
      <c r="C36" s="15" t="s">
        <v>344</v>
      </c>
      <c r="D36" s="16" t="s">
        <v>254</v>
      </c>
    </row>
    <row r="37" spans="2:4" ht="15" x14ac:dyDescent="0.25">
      <c r="B37" s="15" t="s">
        <v>236</v>
      </c>
      <c r="C37" s="15" t="s">
        <v>345</v>
      </c>
      <c r="D37" s="16" t="s">
        <v>254</v>
      </c>
    </row>
    <row r="38" spans="2:4" ht="15" x14ac:dyDescent="0.25">
      <c r="B38" s="15" t="s">
        <v>237</v>
      </c>
      <c r="C38" s="15" t="s">
        <v>346</v>
      </c>
      <c r="D38" s="16" t="s">
        <v>254</v>
      </c>
    </row>
    <row r="39" spans="2:4" ht="15" x14ac:dyDescent="0.25">
      <c r="B39" s="15" t="s">
        <v>238</v>
      </c>
      <c r="C39" s="15" t="s">
        <v>347</v>
      </c>
      <c r="D39" s="16" t="s">
        <v>252</v>
      </c>
    </row>
    <row r="40" spans="2:4" ht="15" x14ac:dyDescent="0.25">
      <c r="B40" s="15" t="s">
        <v>239</v>
      </c>
      <c r="C40" s="15" t="s">
        <v>348</v>
      </c>
      <c r="D40" s="16" t="s">
        <v>252</v>
      </c>
    </row>
    <row r="41" spans="2:4" ht="15" x14ac:dyDescent="0.25">
      <c r="B41" s="15" t="s">
        <v>203</v>
      </c>
      <c r="C41" s="15" t="s">
        <v>349</v>
      </c>
      <c r="D41" s="16" t="s">
        <v>252</v>
      </c>
    </row>
    <row r="42" spans="2:4" ht="15" x14ac:dyDescent="0.25">
      <c r="B42" s="15" t="s">
        <v>204</v>
      </c>
      <c r="C42" s="15" t="s">
        <v>350</v>
      </c>
      <c r="D42" s="16" t="s">
        <v>252</v>
      </c>
    </row>
    <row r="43" spans="2:4" ht="15" x14ac:dyDescent="0.25">
      <c r="B43" s="15" t="s">
        <v>205</v>
      </c>
      <c r="C43" s="15" t="s">
        <v>351</v>
      </c>
      <c r="D43" s="16" t="s">
        <v>252</v>
      </c>
    </row>
    <row r="44" spans="2:4" ht="15" x14ac:dyDescent="0.25">
      <c r="B44" s="15" t="s">
        <v>240</v>
      </c>
      <c r="C44" s="15" t="s">
        <v>352</v>
      </c>
      <c r="D44" s="16" t="s">
        <v>252</v>
      </c>
    </row>
    <row r="45" spans="2:4" ht="15" x14ac:dyDescent="0.25">
      <c r="B45" s="15" t="s">
        <v>241</v>
      </c>
      <c r="C45" s="15" t="s">
        <v>353</v>
      </c>
      <c r="D45" s="16" t="s">
        <v>252</v>
      </c>
    </row>
    <row r="46" spans="2:4" ht="15" x14ac:dyDescent="0.25">
      <c r="B46" s="15" t="s">
        <v>242</v>
      </c>
      <c r="C46" s="15" t="s">
        <v>354</v>
      </c>
      <c r="D46" s="16" t="s">
        <v>249</v>
      </c>
    </row>
    <row r="47" spans="2:4" ht="15" x14ac:dyDescent="0.25">
      <c r="B47" s="18" t="s">
        <v>308</v>
      </c>
      <c r="C47" s="15" t="s">
        <v>355</v>
      </c>
      <c r="D47" s="16" t="s">
        <v>249</v>
      </c>
    </row>
    <row r="48" spans="2:4" ht="15" x14ac:dyDescent="0.25">
      <c r="B48" s="15" t="s">
        <v>206</v>
      </c>
      <c r="C48" s="15" t="s">
        <v>356</v>
      </c>
      <c r="D48" s="16" t="s">
        <v>256</v>
      </c>
    </row>
    <row r="49" spans="2:4" ht="15" x14ac:dyDescent="0.25">
      <c r="B49" s="15" t="s">
        <v>243</v>
      </c>
      <c r="C49" s="15" t="s">
        <v>357</v>
      </c>
      <c r="D49" s="16" t="s">
        <v>256</v>
      </c>
    </row>
    <row r="50" spans="2:4" ht="15" x14ac:dyDescent="0.25">
      <c r="B50" s="15" t="s">
        <v>244</v>
      </c>
      <c r="C50" s="15" t="s">
        <v>358</v>
      </c>
      <c r="D50" s="17" t="s">
        <v>259</v>
      </c>
    </row>
    <row r="51" spans="2:4" ht="15" x14ac:dyDescent="0.25">
      <c r="B51" s="15" t="s">
        <v>245</v>
      </c>
      <c r="C51" s="15" t="s">
        <v>359</v>
      </c>
      <c r="D51" s="17" t="s">
        <v>259</v>
      </c>
    </row>
    <row r="52" spans="2:4" ht="15" x14ac:dyDescent="0.25">
      <c r="B52" s="15" t="s">
        <v>246</v>
      </c>
      <c r="C52" s="15" t="s">
        <v>360</v>
      </c>
      <c r="D52" s="17" t="s">
        <v>259</v>
      </c>
    </row>
    <row r="53" spans="2:4" ht="15" x14ac:dyDescent="0.25">
      <c r="B53" s="15" t="s">
        <v>227</v>
      </c>
      <c r="C53" s="15" t="s">
        <v>361</v>
      </c>
      <c r="D53" s="16" t="s">
        <v>226</v>
      </c>
    </row>
    <row r="54" spans="2:4" ht="15" x14ac:dyDescent="0.25">
      <c r="B54" s="15" t="s">
        <v>228</v>
      </c>
      <c r="C54" s="15" t="s">
        <v>362</v>
      </c>
      <c r="D54" s="16" t="s">
        <v>226</v>
      </c>
    </row>
    <row r="55" spans="2:4" ht="15" x14ac:dyDescent="0.25">
      <c r="B55" s="15" t="s">
        <v>229</v>
      </c>
      <c r="C55" s="15" t="s">
        <v>363</v>
      </c>
      <c r="D55" s="16" t="s">
        <v>226</v>
      </c>
    </row>
    <row r="56" spans="2:4" ht="15" x14ac:dyDescent="0.25">
      <c r="B56" s="15" t="s">
        <v>230</v>
      </c>
      <c r="C56" s="15" t="s">
        <v>364</v>
      </c>
      <c r="D56" s="16" t="s">
        <v>226</v>
      </c>
    </row>
    <row r="57" spans="2:4" ht="15" x14ac:dyDescent="0.25">
      <c r="B57" s="15" t="s">
        <v>231</v>
      </c>
      <c r="C57" s="15" t="s">
        <v>365</v>
      </c>
      <c r="D57" s="16" t="s">
        <v>226</v>
      </c>
    </row>
    <row r="58" spans="2:4" ht="15" x14ac:dyDescent="0.25">
      <c r="B58" s="15" t="s">
        <v>232</v>
      </c>
      <c r="C58" s="15" t="s">
        <v>366</v>
      </c>
      <c r="D58" s="16" t="s">
        <v>226</v>
      </c>
    </row>
    <row r="59" spans="2:4" ht="15" x14ac:dyDescent="0.25">
      <c r="B59" s="19" t="s">
        <v>233</v>
      </c>
      <c r="C59" s="15" t="s">
        <v>367</v>
      </c>
      <c r="D59" s="16" t="s">
        <v>226</v>
      </c>
    </row>
    <row r="60" spans="2:4" ht="15" x14ac:dyDescent="0.25">
      <c r="B60" s="15" t="s">
        <v>234</v>
      </c>
      <c r="C60" s="15" t="s">
        <v>368</v>
      </c>
      <c r="D60" s="16" t="s">
        <v>226</v>
      </c>
    </row>
    <row r="61" spans="2:4" ht="15" x14ac:dyDescent="0.25">
      <c r="B61" s="15" t="s">
        <v>235</v>
      </c>
      <c r="C61" s="15" t="s">
        <v>369</v>
      </c>
      <c r="D61" s="16" t="s">
        <v>226</v>
      </c>
    </row>
    <row r="62" spans="2:4" ht="15" x14ac:dyDescent="0.25">
      <c r="B62" s="15" t="s">
        <v>236</v>
      </c>
      <c r="C62" s="15" t="s">
        <v>370</v>
      </c>
      <c r="D62" s="16" t="s">
        <v>226</v>
      </c>
    </row>
    <row r="63" spans="2:4" ht="15" x14ac:dyDescent="0.25">
      <c r="B63" s="15" t="s">
        <v>237</v>
      </c>
      <c r="C63" s="15" t="s">
        <v>371</v>
      </c>
      <c r="D63" s="16" t="s">
        <v>226</v>
      </c>
    </row>
    <row r="64" spans="2:4" ht="15" x14ac:dyDescent="0.25">
      <c r="B64" s="15" t="s">
        <v>238</v>
      </c>
      <c r="C64" s="15" t="s">
        <v>372</v>
      </c>
      <c r="D64" s="17" t="s">
        <v>226</v>
      </c>
    </row>
    <row r="65" spans="2:4" ht="15" x14ac:dyDescent="0.25">
      <c r="B65" s="15" t="s">
        <v>239</v>
      </c>
      <c r="C65" s="15" t="s">
        <v>373</v>
      </c>
      <c r="D65" s="17" t="s">
        <v>226</v>
      </c>
    </row>
    <row r="66" spans="2:4" ht="15" x14ac:dyDescent="0.25">
      <c r="B66" s="15" t="s">
        <v>203</v>
      </c>
      <c r="C66" s="15" t="s">
        <v>374</v>
      </c>
      <c r="D66" s="17" t="s">
        <v>226</v>
      </c>
    </row>
    <row r="67" spans="2:4" ht="15" x14ac:dyDescent="0.25">
      <c r="B67" s="15" t="s">
        <v>204</v>
      </c>
      <c r="C67" s="15" t="s">
        <v>375</v>
      </c>
      <c r="D67" s="17" t="s">
        <v>226</v>
      </c>
    </row>
    <row r="68" spans="2:4" ht="15" x14ac:dyDescent="0.25">
      <c r="B68" s="15" t="s">
        <v>205</v>
      </c>
      <c r="C68" s="15" t="s">
        <v>376</v>
      </c>
      <c r="D68" s="17" t="s">
        <v>226</v>
      </c>
    </row>
    <row r="69" spans="2:4" ht="15" x14ac:dyDescent="0.25">
      <c r="B69" s="15" t="s">
        <v>240</v>
      </c>
      <c r="C69" s="15" t="s">
        <v>377</v>
      </c>
      <c r="D69" s="17" t="s">
        <v>226</v>
      </c>
    </row>
    <row r="70" spans="2:4" ht="15" x14ac:dyDescent="0.25">
      <c r="B70" s="15" t="s">
        <v>241</v>
      </c>
      <c r="C70" s="15" t="s">
        <v>378</v>
      </c>
      <c r="D70" s="17" t="s">
        <v>226</v>
      </c>
    </row>
    <row r="71" spans="2:4" ht="15" x14ac:dyDescent="0.25">
      <c r="B71" s="15" t="s">
        <v>242</v>
      </c>
      <c r="C71" s="15" t="s">
        <v>379</v>
      </c>
      <c r="D71" s="16" t="s">
        <v>250</v>
      </c>
    </row>
    <row r="72" spans="2:4" ht="15" x14ac:dyDescent="0.25">
      <c r="B72" s="18" t="s">
        <v>308</v>
      </c>
      <c r="C72" s="15" t="s">
        <v>380</v>
      </c>
      <c r="D72" s="16" t="s">
        <v>250</v>
      </c>
    </row>
    <row r="73" spans="2:4" ht="15" x14ac:dyDescent="0.25">
      <c r="B73" s="15" t="s">
        <v>206</v>
      </c>
      <c r="C73" s="15" t="s">
        <v>381</v>
      </c>
      <c r="D73" s="16" t="s">
        <v>257</v>
      </c>
    </row>
    <row r="74" spans="2:4" ht="15" x14ac:dyDescent="0.25">
      <c r="B74" s="15" t="s">
        <v>243</v>
      </c>
      <c r="C74" s="15" t="s">
        <v>382</v>
      </c>
      <c r="D74" s="16" t="s">
        <v>257</v>
      </c>
    </row>
    <row r="75" spans="2:4" ht="15" x14ac:dyDescent="0.25">
      <c r="B75" s="15" t="s">
        <v>244</v>
      </c>
      <c r="C75" s="15" t="s">
        <v>383</v>
      </c>
      <c r="D75" s="17" t="s">
        <v>260</v>
      </c>
    </row>
    <row r="76" spans="2:4" ht="15" x14ac:dyDescent="0.25">
      <c r="B76" s="15" t="s">
        <v>245</v>
      </c>
      <c r="C76" s="15" t="s">
        <v>384</v>
      </c>
      <c r="D76" s="17" t="s">
        <v>260</v>
      </c>
    </row>
    <row r="77" spans="2:4" ht="15" x14ac:dyDescent="0.25">
      <c r="B77" s="15" t="s">
        <v>246</v>
      </c>
      <c r="C77" s="15" t="s">
        <v>385</v>
      </c>
      <c r="D77" s="17" t="s">
        <v>260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11"/>
  <sheetViews>
    <sheetView workbookViewId="0">
      <pane ySplit="2" topLeftCell="A3" activePane="bottomLeft" state="frozen"/>
      <selection activeCell="C17" sqref="C17:C18"/>
      <selection pane="bottomLeft" activeCell="C29" sqref="C29"/>
    </sheetView>
  </sheetViews>
  <sheetFormatPr defaultColWidth="8.85546875" defaultRowHeight="14.45" customHeight="1" x14ac:dyDescent="0.25"/>
  <cols>
    <col min="1" max="1" width="71.28515625" customWidth="1"/>
    <col min="2" max="2" width="12.85546875" customWidth="1"/>
    <col min="3" max="3" width="13.85546875" customWidth="1"/>
    <col min="4" max="4" width="26.5703125" bestFit="1" customWidth="1"/>
    <col min="5" max="5" width="22.42578125" bestFit="1" customWidth="1"/>
  </cols>
  <sheetData>
    <row r="1" spans="1:5" ht="15.75" thickBot="1" x14ac:dyDescent="0.3">
      <c r="A1" s="11" t="s">
        <v>165</v>
      </c>
      <c r="C1" s="9"/>
      <c r="D1" s="10"/>
      <c r="E1" s="10"/>
    </row>
    <row r="2" spans="1:5" ht="16.5" thickTop="1" thickBot="1" x14ac:dyDescent="0.3">
      <c r="A2" s="7" t="s">
        <v>150</v>
      </c>
      <c r="B2" s="6" t="s">
        <v>154</v>
      </c>
      <c r="C2" s="4" t="s">
        <v>0</v>
      </c>
      <c r="D2" s="2" t="s">
        <v>527</v>
      </c>
      <c r="E2" s="3" t="s">
        <v>526</v>
      </c>
    </row>
    <row r="3" spans="1:5" ht="15" x14ac:dyDescent="0.25">
      <c r="A3" s="8" t="s">
        <v>132</v>
      </c>
      <c r="B3" s="72" t="s">
        <v>157</v>
      </c>
      <c r="C3" s="5" t="s">
        <v>58</v>
      </c>
      <c r="D3" s="1">
        <v>9.6999999999999993</v>
      </c>
      <c r="E3" s="1">
        <v>11.13</v>
      </c>
    </row>
    <row r="4" spans="1:5" ht="15" x14ac:dyDescent="0.25">
      <c r="A4" s="8" t="s">
        <v>133</v>
      </c>
      <c r="B4" s="72" t="s">
        <v>157</v>
      </c>
      <c r="C4" s="5" t="s">
        <v>59</v>
      </c>
      <c r="D4" s="1">
        <v>9.6999999999999993</v>
      </c>
      <c r="E4" s="1">
        <v>11.13</v>
      </c>
    </row>
    <row r="5" spans="1:5" ht="15" x14ac:dyDescent="0.25">
      <c r="A5" s="8" t="s">
        <v>134</v>
      </c>
      <c r="B5" s="72" t="s">
        <v>157</v>
      </c>
      <c r="C5" s="5" t="s">
        <v>60</v>
      </c>
      <c r="D5" s="1">
        <v>9.6999999999999993</v>
      </c>
      <c r="E5" s="1">
        <v>11.13</v>
      </c>
    </row>
    <row r="6" spans="1:5" ht="15" x14ac:dyDescent="0.25">
      <c r="C6" s="9"/>
      <c r="D6" s="10"/>
      <c r="E6" s="10"/>
    </row>
    <row r="7" spans="1:5" ht="15" x14ac:dyDescent="0.25">
      <c r="C7" s="9"/>
      <c r="D7" s="10"/>
      <c r="E7" s="10"/>
    </row>
    <row r="8" spans="1:5" ht="15" x14ac:dyDescent="0.25">
      <c r="C8" s="9"/>
      <c r="D8" s="10"/>
      <c r="E8" s="10"/>
    </row>
    <row r="9" spans="1:5" ht="15" x14ac:dyDescent="0.25">
      <c r="A9" t="s">
        <v>161</v>
      </c>
      <c r="C9" s="9"/>
      <c r="D9" s="10"/>
      <c r="E9" s="10"/>
    </row>
    <row r="10" spans="1:5" ht="15" x14ac:dyDescent="0.25">
      <c r="C10" s="9"/>
      <c r="D10" s="10"/>
      <c r="E10" s="10"/>
    </row>
    <row r="11" spans="1:5" ht="15" x14ac:dyDescent="0.25">
      <c r="A11" t="s">
        <v>555</v>
      </c>
      <c r="C11" s="9"/>
      <c r="D11" s="10"/>
      <c r="E11" s="10"/>
    </row>
  </sheetData>
  <pageMargins left="0.7" right="0.7" top="0.75" bottom="0.75" header="0.3" footer="0.3"/>
  <pageSetup orientation="portrait" r:id="rId1"/>
  <headerFooter>
    <oddHeader xml:space="preserve">&amp;C&amp;G
</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workbookViewId="0">
      <selection activeCell="A8" sqref="A8:A9"/>
    </sheetView>
  </sheetViews>
  <sheetFormatPr defaultRowHeight="15" x14ac:dyDescent="0.25"/>
  <cols>
    <col min="1" max="1" width="62.140625" customWidth="1"/>
    <col min="2" max="2" width="12.85546875" customWidth="1"/>
  </cols>
  <sheetData>
    <row r="1" spans="1:2" x14ac:dyDescent="0.25">
      <c r="A1" s="11" t="s">
        <v>403</v>
      </c>
      <c r="B1" s="77" t="s">
        <v>173</v>
      </c>
    </row>
    <row r="2" spans="1:2" x14ac:dyDescent="0.25">
      <c r="A2" t="s">
        <v>132</v>
      </c>
      <c r="B2" s="9" t="s">
        <v>58</v>
      </c>
    </row>
    <row r="3" spans="1:2" x14ac:dyDescent="0.25">
      <c r="A3" t="s">
        <v>133</v>
      </c>
      <c r="B3" s="9" t="s">
        <v>59</v>
      </c>
    </row>
    <row r="4" spans="1:2" x14ac:dyDescent="0.25">
      <c r="A4" t="s">
        <v>134</v>
      </c>
      <c r="B4" s="9" t="s">
        <v>60</v>
      </c>
    </row>
  </sheetData>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H48"/>
  <sheetViews>
    <sheetView workbookViewId="0">
      <selection activeCell="E5" sqref="E5"/>
    </sheetView>
  </sheetViews>
  <sheetFormatPr defaultRowHeight="14.45" customHeight="1" x14ac:dyDescent="0.25"/>
  <cols>
    <col min="2" max="2" width="17.28515625" customWidth="1"/>
    <col min="3" max="3" width="12.42578125" bestFit="1" customWidth="1"/>
    <col min="4" max="4" width="0.85546875" customWidth="1"/>
    <col min="5" max="5" width="3.42578125" customWidth="1"/>
    <col min="6" max="6" width="71.5703125" customWidth="1"/>
  </cols>
  <sheetData>
    <row r="2" spans="2:8" ht="14.45" customHeight="1" x14ac:dyDescent="0.25">
      <c r="B2" s="11" t="s">
        <v>198</v>
      </c>
      <c r="C2" s="11" t="s">
        <v>199</v>
      </c>
      <c r="E2" s="11" t="s">
        <v>201</v>
      </c>
      <c r="F2" s="11" t="s">
        <v>202</v>
      </c>
      <c r="H2" s="12" t="s">
        <v>168</v>
      </c>
    </row>
    <row r="3" spans="2:8" ht="14.45" customHeight="1" x14ac:dyDescent="0.25">
      <c r="B3" t="s">
        <v>179</v>
      </c>
      <c r="C3" t="s">
        <v>216</v>
      </c>
      <c r="E3" t="s">
        <v>209</v>
      </c>
      <c r="F3" t="s">
        <v>227</v>
      </c>
      <c r="H3" t="s">
        <v>213</v>
      </c>
    </row>
    <row r="4" spans="2:8" ht="14.45" customHeight="1" x14ac:dyDescent="0.25">
      <c r="B4" t="s">
        <v>180</v>
      </c>
      <c r="C4" t="s">
        <v>216</v>
      </c>
      <c r="E4" t="s">
        <v>211</v>
      </c>
      <c r="F4" t="s">
        <v>228</v>
      </c>
      <c r="H4" t="s">
        <v>266</v>
      </c>
    </row>
    <row r="5" spans="2:8" ht="14.45" customHeight="1" x14ac:dyDescent="0.25">
      <c r="B5" t="s">
        <v>182</v>
      </c>
      <c r="C5" t="s">
        <v>216</v>
      </c>
      <c r="E5" t="s">
        <v>210</v>
      </c>
      <c r="F5" t="s">
        <v>229</v>
      </c>
      <c r="H5" t="s">
        <v>214</v>
      </c>
    </row>
    <row r="6" spans="2:8" ht="14.45" customHeight="1" x14ac:dyDescent="0.25">
      <c r="B6" t="s">
        <v>181</v>
      </c>
      <c r="C6" t="s">
        <v>216</v>
      </c>
      <c r="F6" t="s">
        <v>230</v>
      </c>
    </row>
    <row r="7" spans="2:8" ht="14.45" customHeight="1" x14ac:dyDescent="0.25">
      <c r="B7" t="s">
        <v>177</v>
      </c>
      <c r="C7" t="s">
        <v>178</v>
      </c>
      <c r="F7" t="s">
        <v>231</v>
      </c>
    </row>
    <row r="8" spans="2:8" ht="14.45" customHeight="1" x14ac:dyDescent="0.25">
      <c r="B8" t="s">
        <v>183</v>
      </c>
      <c r="C8" t="s">
        <v>216</v>
      </c>
      <c r="F8" t="s">
        <v>232</v>
      </c>
    </row>
    <row r="9" spans="2:8" ht="14.45" customHeight="1" x14ac:dyDescent="0.25">
      <c r="B9" t="s">
        <v>184</v>
      </c>
      <c r="C9" t="s">
        <v>216</v>
      </c>
      <c r="F9" s="70" t="s">
        <v>420</v>
      </c>
    </row>
    <row r="10" spans="2:8" ht="14.45" customHeight="1" x14ac:dyDescent="0.25">
      <c r="B10" t="s">
        <v>185</v>
      </c>
      <c r="C10" t="s">
        <v>216</v>
      </c>
      <c r="F10" s="70" t="s">
        <v>421</v>
      </c>
    </row>
    <row r="11" spans="2:8" ht="14.45" customHeight="1" x14ac:dyDescent="0.25">
      <c r="B11" t="s">
        <v>176</v>
      </c>
      <c r="C11" t="s">
        <v>178</v>
      </c>
      <c r="F11" s="70" t="s">
        <v>422</v>
      </c>
    </row>
    <row r="12" spans="2:8" ht="14.45" customHeight="1" x14ac:dyDescent="0.25">
      <c r="B12" t="s">
        <v>186</v>
      </c>
      <c r="C12" t="s">
        <v>216</v>
      </c>
      <c r="F12" s="70" t="s">
        <v>423</v>
      </c>
    </row>
    <row r="13" spans="2:8" ht="14.45" customHeight="1" x14ac:dyDescent="0.25">
      <c r="B13" t="s">
        <v>174</v>
      </c>
      <c r="C13" t="s">
        <v>178</v>
      </c>
      <c r="F13" s="70" t="s">
        <v>424</v>
      </c>
    </row>
    <row r="14" spans="2:8" ht="14.45" customHeight="1" x14ac:dyDescent="0.25">
      <c r="B14" t="s">
        <v>187</v>
      </c>
      <c r="C14" t="s">
        <v>216</v>
      </c>
      <c r="F14" s="70" t="s">
        <v>425</v>
      </c>
    </row>
    <row r="15" spans="2:8" ht="14.45" customHeight="1" x14ac:dyDescent="0.25">
      <c r="B15" t="s">
        <v>188</v>
      </c>
      <c r="C15" t="s">
        <v>216</v>
      </c>
      <c r="F15" s="70" t="s">
        <v>426</v>
      </c>
    </row>
    <row r="16" spans="2:8" ht="14.45" customHeight="1" x14ac:dyDescent="0.25">
      <c r="B16" t="s">
        <v>189</v>
      </c>
      <c r="C16" t="s">
        <v>216</v>
      </c>
      <c r="F16" s="70" t="s">
        <v>427</v>
      </c>
    </row>
    <row r="17" spans="2:6" ht="14.45" customHeight="1" x14ac:dyDescent="0.25">
      <c r="B17" t="s">
        <v>190</v>
      </c>
      <c r="C17" t="s">
        <v>216</v>
      </c>
      <c r="F17" s="70" t="s">
        <v>428</v>
      </c>
    </row>
    <row r="18" spans="2:6" ht="14.45" customHeight="1" x14ac:dyDescent="0.25">
      <c r="B18" t="s">
        <v>175</v>
      </c>
      <c r="C18" t="s">
        <v>178</v>
      </c>
      <c r="F18" s="70" t="s">
        <v>429</v>
      </c>
    </row>
    <row r="19" spans="2:6" ht="14.45" customHeight="1" x14ac:dyDescent="0.25">
      <c r="B19" t="s">
        <v>222</v>
      </c>
      <c r="C19" t="s">
        <v>178</v>
      </c>
      <c r="F19" s="70" t="s">
        <v>430</v>
      </c>
    </row>
    <row r="20" spans="2:6" ht="14.45" customHeight="1" x14ac:dyDescent="0.25">
      <c r="B20" t="s">
        <v>191</v>
      </c>
      <c r="C20" t="s">
        <v>216</v>
      </c>
      <c r="F20" s="70" t="s">
        <v>431</v>
      </c>
    </row>
    <row r="21" spans="2:6" ht="14.45" customHeight="1" x14ac:dyDescent="0.25">
      <c r="B21" t="s">
        <v>192</v>
      </c>
      <c r="C21" t="s">
        <v>216</v>
      </c>
      <c r="F21" s="70" t="s">
        <v>432</v>
      </c>
    </row>
    <row r="22" spans="2:6" ht="15" x14ac:dyDescent="0.25">
      <c r="B22" t="s">
        <v>193</v>
      </c>
      <c r="C22" t="s">
        <v>216</v>
      </c>
      <c r="F22" s="70" t="s">
        <v>433</v>
      </c>
    </row>
    <row r="23" spans="2:6" ht="15" x14ac:dyDescent="0.25">
      <c r="B23" t="s">
        <v>194</v>
      </c>
      <c r="C23" t="s">
        <v>216</v>
      </c>
      <c r="F23" s="70" t="s">
        <v>434</v>
      </c>
    </row>
    <row r="24" spans="2:6" ht="15" x14ac:dyDescent="0.25">
      <c r="B24" t="s">
        <v>195</v>
      </c>
      <c r="C24" t="s">
        <v>216</v>
      </c>
      <c r="F24" s="70" t="s">
        <v>435</v>
      </c>
    </row>
    <row r="25" spans="2:6" ht="15" x14ac:dyDescent="0.25">
      <c r="B25" t="s">
        <v>196</v>
      </c>
      <c r="C25" t="s">
        <v>216</v>
      </c>
      <c r="F25" t="s">
        <v>234</v>
      </c>
    </row>
    <row r="26" spans="2:6" ht="15" x14ac:dyDescent="0.25">
      <c r="B26" t="s">
        <v>197</v>
      </c>
      <c r="C26" t="s">
        <v>216</v>
      </c>
      <c r="F26" t="s">
        <v>235</v>
      </c>
    </row>
    <row r="27" spans="2:6" ht="14.45" customHeight="1" x14ac:dyDescent="0.25">
      <c r="F27" t="s">
        <v>236</v>
      </c>
    </row>
    <row r="28" spans="2:6" ht="14.45" customHeight="1" x14ac:dyDescent="0.25">
      <c r="F28" t="s">
        <v>237</v>
      </c>
    </row>
    <row r="29" spans="2:6" ht="14.45" customHeight="1" x14ac:dyDescent="0.25">
      <c r="F29" s="71" t="s">
        <v>402</v>
      </c>
    </row>
    <row r="30" spans="2:6" ht="14.45" customHeight="1" x14ac:dyDescent="0.25">
      <c r="F30" s="71" t="s">
        <v>401</v>
      </c>
    </row>
    <row r="31" spans="2:6" ht="14.45" customHeight="1" x14ac:dyDescent="0.25">
      <c r="F31" t="s">
        <v>240</v>
      </c>
    </row>
    <row r="32" spans="2:6" ht="14.45" customHeight="1" x14ac:dyDescent="0.25">
      <c r="F32" t="s">
        <v>241</v>
      </c>
    </row>
    <row r="33" spans="6:6" ht="14.45" customHeight="1" x14ac:dyDescent="0.25">
      <c r="F33" t="s">
        <v>242</v>
      </c>
    </row>
    <row r="34" spans="6:6" ht="14.45" customHeight="1" x14ac:dyDescent="0.25">
      <c r="F34" t="s">
        <v>308</v>
      </c>
    </row>
    <row r="35" spans="6:6" ht="14.45" customHeight="1" x14ac:dyDescent="0.25">
      <c r="F35" t="s">
        <v>206</v>
      </c>
    </row>
    <row r="36" spans="6:6" ht="14.45" customHeight="1" x14ac:dyDescent="0.25">
      <c r="F36" t="s">
        <v>439</v>
      </c>
    </row>
    <row r="37" spans="6:6" ht="14.45" customHeight="1" x14ac:dyDescent="0.25">
      <c r="F37" s="70" t="s">
        <v>440</v>
      </c>
    </row>
    <row r="38" spans="6:6" ht="14.45" customHeight="1" x14ac:dyDescent="0.25">
      <c r="F38" s="70" t="s">
        <v>441</v>
      </c>
    </row>
    <row r="39" spans="6:6" ht="14.45" customHeight="1" x14ac:dyDescent="0.25">
      <c r="F39" s="70" t="s">
        <v>442</v>
      </c>
    </row>
    <row r="40" spans="6:6" ht="14.45" customHeight="1" x14ac:dyDescent="0.25">
      <c r="F40" s="70" t="s">
        <v>443</v>
      </c>
    </row>
    <row r="41" spans="6:6" ht="14.45" customHeight="1" x14ac:dyDescent="0.25">
      <c r="F41" s="70" t="s">
        <v>444</v>
      </c>
    </row>
    <row r="42" spans="6:6" ht="14.45" customHeight="1" x14ac:dyDescent="0.25">
      <c r="F42" s="70" t="s">
        <v>445</v>
      </c>
    </row>
    <row r="43" spans="6:6" ht="14.45" customHeight="1" x14ac:dyDescent="0.25">
      <c r="F43" s="70" t="s">
        <v>446</v>
      </c>
    </row>
    <row r="44" spans="6:6" ht="14.45" customHeight="1" x14ac:dyDescent="0.25">
      <c r="F44" s="70" t="s">
        <v>447</v>
      </c>
    </row>
    <row r="45" spans="6:6" ht="14.45" customHeight="1" x14ac:dyDescent="0.25">
      <c r="F45" s="8" t="s">
        <v>448</v>
      </c>
    </row>
    <row r="46" spans="6:6" ht="14.45" customHeight="1" x14ac:dyDescent="0.25">
      <c r="F46" s="8" t="s">
        <v>449</v>
      </c>
    </row>
    <row r="47" spans="6:6" ht="14.45" customHeight="1" x14ac:dyDescent="0.25">
      <c r="F47" t="s">
        <v>245</v>
      </c>
    </row>
    <row r="48" spans="6:6" ht="14.45" customHeight="1" x14ac:dyDescent="0.25">
      <c r="F48" t="s">
        <v>246</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32"/>
  <sheetViews>
    <sheetView workbookViewId="0">
      <selection activeCell="C115" sqref="C115:C121"/>
    </sheetView>
  </sheetViews>
  <sheetFormatPr defaultColWidth="8.85546875" defaultRowHeight="14.45" customHeight="1" x14ac:dyDescent="0.25"/>
  <cols>
    <col min="1" max="1" width="71.28515625" customWidth="1"/>
    <col min="2" max="2" width="12.85546875" customWidth="1"/>
    <col min="3" max="3" width="26.140625" bestFit="1" customWidth="1"/>
    <col min="4" max="4" width="26.5703125" bestFit="1" customWidth="1"/>
    <col min="5" max="5" width="16.85546875" customWidth="1"/>
    <col min="6" max="6" width="18" customWidth="1"/>
    <col min="7" max="7" width="22.42578125" bestFit="1" customWidth="1"/>
    <col min="8" max="8" width="16.85546875" customWidth="1"/>
    <col min="9" max="9" width="20.28515625" bestFit="1" customWidth="1"/>
  </cols>
  <sheetData>
    <row r="1" spans="1:9" ht="15" x14ac:dyDescent="0.25">
      <c r="A1" s="11" t="s">
        <v>165</v>
      </c>
      <c r="C1" s="9"/>
      <c r="D1" s="10"/>
      <c r="E1" s="10"/>
      <c r="F1" s="10"/>
      <c r="G1" s="10"/>
      <c r="H1" s="10"/>
      <c r="I1" s="10"/>
    </row>
    <row r="2" spans="1:9" ht="15.75" thickBot="1" x14ac:dyDescent="0.3">
      <c r="A2" s="11" t="s">
        <v>167</v>
      </c>
      <c r="C2" s="9"/>
      <c r="D2" s="10"/>
      <c r="E2" s="10"/>
      <c r="F2" s="10"/>
      <c r="G2" s="10"/>
      <c r="H2" s="10"/>
      <c r="I2" s="10"/>
    </row>
    <row r="3" spans="1:9" ht="16.5" thickTop="1" thickBot="1" x14ac:dyDescent="0.3">
      <c r="A3" s="7" t="s">
        <v>150</v>
      </c>
      <c r="B3" s="6" t="s">
        <v>154</v>
      </c>
      <c r="C3" s="4" t="s">
        <v>396</v>
      </c>
      <c r="D3" s="2" t="s">
        <v>217</v>
      </c>
      <c r="E3" s="22" t="s">
        <v>218</v>
      </c>
      <c r="F3" s="22" t="s">
        <v>264</v>
      </c>
      <c r="G3" s="3" t="s">
        <v>220</v>
      </c>
      <c r="H3" s="22" t="s">
        <v>221</v>
      </c>
      <c r="I3" s="22" t="s">
        <v>265</v>
      </c>
    </row>
    <row r="4" spans="1:9" ht="15" x14ac:dyDescent="0.25">
      <c r="A4" s="8" t="s">
        <v>82</v>
      </c>
      <c r="B4" s="23" t="s">
        <v>155</v>
      </c>
      <c r="C4" s="5" t="s">
        <v>1</v>
      </c>
      <c r="D4" s="1">
        <v>100000</v>
      </c>
      <c r="E4" s="1"/>
      <c r="F4" s="1"/>
      <c r="G4" s="1">
        <v>100000</v>
      </c>
      <c r="H4" s="1"/>
      <c r="I4" s="1"/>
    </row>
    <row r="5" spans="1:9" ht="15" x14ac:dyDescent="0.25">
      <c r="A5" s="8" t="s">
        <v>83</v>
      </c>
      <c r="B5" s="23" t="s">
        <v>155</v>
      </c>
      <c r="C5" s="5" t="s">
        <v>2</v>
      </c>
      <c r="D5" s="1">
        <v>25000</v>
      </c>
      <c r="E5" s="1"/>
      <c r="F5" s="1"/>
      <c r="G5" s="1">
        <v>25000</v>
      </c>
      <c r="H5" s="1"/>
      <c r="I5" s="1"/>
    </row>
    <row r="6" spans="1:9" ht="15" x14ac:dyDescent="0.25">
      <c r="A6" s="8" t="s">
        <v>84</v>
      </c>
      <c r="B6" s="23" t="s">
        <v>155</v>
      </c>
      <c r="C6" s="5" t="s">
        <v>3</v>
      </c>
      <c r="D6" s="1">
        <v>12000</v>
      </c>
      <c r="E6" s="1"/>
      <c r="F6" s="1"/>
      <c r="G6" s="1">
        <v>12000</v>
      </c>
      <c r="H6" s="1"/>
      <c r="I6" s="1"/>
    </row>
    <row r="7" spans="1:9" ht="15" x14ac:dyDescent="0.25">
      <c r="A7" s="8" t="s">
        <v>85</v>
      </c>
      <c r="B7" s="23" t="s">
        <v>156</v>
      </c>
      <c r="C7" s="5" t="s">
        <v>4</v>
      </c>
      <c r="D7" s="1">
        <v>1346.64</v>
      </c>
      <c r="E7" s="1"/>
      <c r="F7" s="1"/>
      <c r="G7" s="1">
        <v>1318.14</v>
      </c>
      <c r="H7" s="1"/>
      <c r="I7" s="1"/>
    </row>
    <row r="8" spans="1:9" ht="15" x14ac:dyDescent="0.25">
      <c r="A8" s="8" t="s">
        <v>86</v>
      </c>
      <c r="B8" s="23" t="s">
        <v>156</v>
      </c>
      <c r="C8" s="5" t="s">
        <v>5</v>
      </c>
      <c r="D8" s="1">
        <v>1346.64</v>
      </c>
      <c r="E8" s="1"/>
      <c r="F8" s="1"/>
      <c r="G8" s="1">
        <v>1318.14</v>
      </c>
      <c r="H8" s="1"/>
      <c r="I8" s="1"/>
    </row>
    <row r="9" spans="1:9" ht="15" x14ac:dyDescent="0.25">
      <c r="A9" s="8" t="s">
        <v>87</v>
      </c>
      <c r="B9" s="23" t="s">
        <v>156</v>
      </c>
      <c r="C9" s="5" t="s">
        <v>6</v>
      </c>
      <c r="D9" s="1">
        <v>1346.64</v>
      </c>
      <c r="E9" s="1"/>
      <c r="F9" s="1"/>
      <c r="G9" s="1">
        <v>1318.14</v>
      </c>
      <c r="H9" s="1"/>
      <c r="I9" s="1"/>
    </row>
    <row r="10" spans="1:9" ht="15" x14ac:dyDescent="0.25">
      <c r="A10" s="8" t="s">
        <v>88</v>
      </c>
      <c r="B10" s="23" t="s">
        <v>157</v>
      </c>
      <c r="C10" s="5" t="s">
        <v>151</v>
      </c>
      <c r="D10" s="1">
        <v>25.51</v>
      </c>
      <c r="E10" s="1"/>
      <c r="F10" s="1"/>
      <c r="G10" s="1">
        <v>24.97</v>
      </c>
      <c r="H10" s="1"/>
      <c r="I10" s="1"/>
    </row>
    <row r="11" spans="1:9" ht="15" x14ac:dyDescent="0.25">
      <c r="A11" s="8" t="s">
        <v>89</v>
      </c>
      <c r="B11" s="23" t="s">
        <v>157</v>
      </c>
      <c r="C11" s="5" t="s">
        <v>152</v>
      </c>
      <c r="D11" s="1">
        <v>25.51</v>
      </c>
      <c r="E11" s="1"/>
      <c r="F11" s="1"/>
      <c r="G11" s="1">
        <v>24.97</v>
      </c>
      <c r="H11" s="1"/>
      <c r="I11" s="1"/>
    </row>
    <row r="12" spans="1:9" ht="15" x14ac:dyDescent="0.25">
      <c r="A12" s="8" t="s">
        <v>90</v>
      </c>
      <c r="B12" s="23" t="s">
        <v>157</v>
      </c>
      <c r="C12" s="5" t="s">
        <v>153</v>
      </c>
      <c r="D12" s="1">
        <v>25.51</v>
      </c>
      <c r="E12" s="1"/>
      <c r="F12" s="1"/>
      <c r="G12" s="1">
        <v>24.97</v>
      </c>
      <c r="H12" s="1"/>
      <c r="I12" s="1"/>
    </row>
    <row r="13" spans="1:9" ht="15" x14ac:dyDescent="0.25">
      <c r="A13" s="8" t="s">
        <v>91</v>
      </c>
      <c r="B13" s="23" t="s">
        <v>156</v>
      </c>
      <c r="C13" s="5" t="s">
        <v>7</v>
      </c>
      <c r="D13" s="1">
        <v>1346.64</v>
      </c>
      <c r="E13" s="1"/>
      <c r="F13" s="1"/>
      <c r="G13" s="1">
        <v>1318.14</v>
      </c>
      <c r="H13" s="1"/>
      <c r="I13" s="1"/>
    </row>
    <row r="14" spans="1:9" ht="15" x14ac:dyDescent="0.25">
      <c r="A14" s="8" t="s">
        <v>92</v>
      </c>
      <c r="B14" s="23" t="s">
        <v>156</v>
      </c>
      <c r="C14" s="5" t="s">
        <v>8</v>
      </c>
      <c r="D14" s="1">
        <v>1346.64</v>
      </c>
      <c r="E14" s="1"/>
      <c r="F14" s="1"/>
      <c r="G14" s="1">
        <v>1318.14</v>
      </c>
      <c r="H14" s="1"/>
      <c r="I14" s="1"/>
    </row>
    <row r="15" spans="1:9" ht="15" x14ac:dyDescent="0.25">
      <c r="A15" s="8" t="s">
        <v>93</v>
      </c>
      <c r="B15" s="23" t="s">
        <v>156</v>
      </c>
      <c r="C15" s="5" t="s">
        <v>9</v>
      </c>
      <c r="D15" s="1">
        <v>1346.64</v>
      </c>
      <c r="E15" s="1"/>
      <c r="F15" s="1"/>
      <c r="G15" s="1">
        <v>1318.14</v>
      </c>
      <c r="H15" s="1"/>
      <c r="I15" s="1"/>
    </row>
    <row r="16" spans="1:9" ht="15" x14ac:dyDescent="0.25">
      <c r="A16" s="8" t="s">
        <v>94</v>
      </c>
      <c r="B16" s="23" t="s">
        <v>157</v>
      </c>
      <c r="C16" s="5" t="s">
        <v>10</v>
      </c>
      <c r="D16" s="1">
        <v>10.67</v>
      </c>
      <c r="E16" s="1"/>
      <c r="F16" s="1"/>
      <c r="G16" s="1">
        <v>17.57</v>
      </c>
      <c r="H16" s="1"/>
      <c r="I16" s="1"/>
    </row>
    <row r="17" spans="1:9" ht="15" x14ac:dyDescent="0.25">
      <c r="A17" s="8" t="s">
        <v>95</v>
      </c>
      <c r="B17" s="23" t="s">
        <v>157</v>
      </c>
      <c r="C17" s="5" t="s">
        <v>11</v>
      </c>
      <c r="D17" s="1">
        <v>10.67</v>
      </c>
      <c r="E17" s="1"/>
      <c r="F17" s="1"/>
      <c r="G17" s="1">
        <v>17.57</v>
      </c>
      <c r="H17" s="1"/>
      <c r="I17" s="1"/>
    </row>
    <row r="18" spans="1:9" ht="15" x14ac:dyDescent="0.25">
      <c r="A18" s="8" t="s">
        <v>96</v>
      </c>
      <c r="B18" s="23" t="s">
        <v>157</v>
      </c>
      <c r="C18" s="5" t="s">
        <v>12</v>
      </c>
      <c r="D18" s="1">
        <v>10.67</v>
      </c>
      <c r="E18" s="1"/>
      <c r="F18" s="1"/>
      <c r="G18" s="1">
        <v>17.57</v>
      </c>
      <c r="H18" s="1"/>
      <c r="I18" s="1"/>
    </row>
    <row r="19" spans="1:9" ht="15" x14ac:dyDescent="0.25">
      <c r="A19" s="8" t="s">
        <v>97</v>
      </c>
      <c r="B19" s="23" t="s">
        <v>155</v>
      </c>
      <c r="C19" s="5" t="s">
        <v>212</v>
      </c>
      <c r="D19" s="1">
        <v>7248</v>
      </c>
      <c r="E19" s="1"/>
      <c r="F19" s="1"/>
      <c r="G19" s="1">
        <v>7248</v>
      </c>
      <c r="H19" s="1"/>
      <c r="I19" s="1"/>
    </row>
    <row r="20" spans="1:9" ht="15" x14ac:dyDescent="0.25">
      <c r="A20" s="24" t="s">
        <v>271</v>
      </c>
      <c r="B20" s="25" t="s">
        <v>158</v>
      </c>
      <c r="C20" s="26" t="s">
        <v>386</v>
      </c>
      <c r="D20" s="27">
        <v>11.28</v>
      </c>
      <c r="E20" s="27">
        <f>D20*0.8</f>
        <v>9.0239999999999991</v>
      </c>
      <c r="F20" s="27"/>
      <c r="G20" s="27">
        <v>14.52</v>
      </c>
      <c r="H20" s="27">
        <f>G20*0.8</f>
        <v>11.616</v>
      </c>
      <c r="I20" s="1"/>
    </row>
    <row r="21" spans="1:9" ht="15" x14ac:dyDescent="0.25">
      <c r="A21" s="8" t="s">
        <v>272</v>
      </c>
      <c r="B21" s="23" t="s">
        <v>158</v>
      </c>
      <c r="C21" s="5" t="s">
        <v>13</v>
      </c>
      <c r="D21" s="1">
        <v>11.28</v>
      </c>
      <c r="E21" s="1">
        <f t="shared" ref="E21:E31" si="0">D21*0.8</f>
        <v>9.0239999999999991</v>
      </c>
      <c r="F21" s="1"/>
      <c r="G21" s="1">
        <v>14.52</v>
      </c>
      <c r="H21" s="1">
        <f t="shared" ref="H21:H31" si="1">G21*0.8</f>
        <v>11.616</v>
      </c>
      <c r="I21" s="1"/>
    </row>
    <row r="22" spans="1:9" ht="15" x14ac:dyDescent="0.25">
      <c r="A22" s="8" t="s">
        <v>273</v>
      </c>
      <c r="B22" s="23" t="s">
        <v>158</v>
      </c>
      <c r="C22" s="5" t="s">
        <v>14</v>
      </c>
      <c r="D22" s="1">
        <v>9.4</v>
      </c>
      <c r="E22" s="1">
        <f t="shared" si="0"/>
        <v>7.5200000000000005</v>
      </c>
      <c r="F22" s="1"/>
      <c r="G22" s="1">
        <v>11.88</v>
      </c>
      <c r="H22" s="1">
        <f t="shared" si="1"/>
        <v>9.5040000000000013</v>
      </c>
      <c r="I22" s="1"/>
    </row>
    <row r="23" spans="1:9" ht="15" x14ac:dyDescent="0.25">
      <c r="A23" s="8" t="s">
        <v>274</v>
      </c>
      <c r="B23" s="23" t="s">
        <v>158</v>
      </c>
      <c r="C23" s="26" t="s">
        <v>386</v>
      </c>
      <c r="D23" s="1">
        <v>9.4</v>
      </c>
      <c r="E23" s="1">
        <f t="shared" si="0"/>
        <v>7.5200000000000005</v>
      </c>
      <c r="F23" s="1"/>
      <c r="G23" s="1">
        <v>11.88</v>
      </c>
      <c r="H23" s="1">
        <f t="shared" si="1"/>
        <v>9.5040000000000013</v>
      </c>
      <c r="I23" s="1"/>
    </row>
    <row r="24" spans="1:9" ht="15" x14ac:dyDescent="0.25">
      <c r="A24" s="8" t="s">
        <v>275</v>
      </c>
      <c r="B24" s="23" t="s">
        <v>158</v>
      </c>
      <c r="C24" s="5" t="s">
        <v>15</v>
      </c>
      <c r="D24" s="1">
        <v>11.2</v>
      </c>
      <c r="E24" s="1">
        <f t="shared" si="0"/>
        <v>8.9599999999999991</v>
      </c>
      <c r="F24" s="1"/>
      <c r="G24" s="1">
        <v>14.41</v>
      </c>
      <c r="H24" s="1">
        <f t="shared" si="1"/>
        <v>11.528</v>
      </c>
      <c r="I24" s="1"/>
    </row>
    <row r="25" spans="1:9" ht="15" x14ac:dyDescent="0.25">
      <c r="A25" s="8" t="s">
        <v>276</v>
      </c>
      <c r="B25" s="23" t="s">
        <v>158</v>
      </c>
      <c r="C25" s="26" t="s">
        <v>386</v>
      </c>
      <c r="D25" s="1">
        <v>11.2</v>
      </c>
      <c r="E25" s="1">
        <f t="shared" si="0"/>
        <v>8.9599999999999991</v>
      </c>
      <c r="F25" s="1"/>
      <c r="G25" s="1">
        <v>14.41</v>
      </c>
      <c r="H25" s="1">
        <f t="shared" si="1"/>
        <v>11.528</v>
      </c>
      <c r="I25" s="1"/>
    </row>
    <row r="26" spans="1:9" ht="15" x14ac:dyDescent="0.25">
      <c r="A26" s="8" t="s">
        <v>267</v>
      </c>
      <c r="B26" s="23" t="s">
        <v>158</v>
      </c>
      <c r="C26" s="26" t="s">
        <v>387</v>
      </c>
      <c r="D26" s="1">
        <v>47.28</v>
      </c>
      <c r="E26" s="1">
        <f t="shared" si="0"/>
        <v>37.824000000000005</v>
      </c>
      <c r="F26" s="1"/>
      <c r="G26" s="1">
        <v>59.21</v>
      </c>
      <c r="H26" s="1">
        <f t="shared" si="1"/>
        <v>47.368000000000002</v>
      </c>
      <c r="I26" s="1"/>
    </row>
    <row r="27" spans="1:9" ht="15" x14ac:dyDescent="0.25">
      <c r="A27" s="8" t="s">
        <v>268</v>
      </c>
      <c r="B27" s="23" t="s">
        <v>158</v>
      </c>
      <c r="C27" s="26" t="s">
        <v>388</v>
      </c>
      <c r="D27" s="1">
        <v>47.28</v>
      </c>
      <c r="E27" s="1">
        <f t="shared" si="0"/>
        <v>37.824000000000005</v>
      </c>
      <c r="F27" s="1"/>
      <c r="G27" s="1">
        <v>59.21</v>
      </c>
      <c r="H27" s="1">
        <f t="shared" si="1"/>
        <v>47.368000000000002</v>
      </c>
      <c r="I27" s="1"/>
    </row>
    <row r="28" spans="1:9" ht="15" x14ac:dyDescent="0.25">
      <c r="A28" s="24" t="s">
        <v>269</v>
      </c>
      <c r="B28" s="25" t="s">
        <v>158</v>
      </c>
      <c r="C28" s="26" t="s">
        <v>387</v>
      </c>
      <c r="D28" s="27">
        <v>68.819999999999993</v>
      </c>
      <c r="E28" s="27">
        <f t="shared" si="0"/>
        <v>55.055999999999997</v>
      </c>
      <c r="F28" s="27"/>
      <c r="G28" s="27">
        <v>88.84</v>
      </c>
      <c r="H28" s="27">
        <f t="shared" si="1"/>
        <v>71.072000000000003</v>
      </c>
      <c r="I28" s="1"/>
    </row>
    <row r="29" spans="1:9" ht="15" x14ac:dyDescent="0.25">
      <c r="A29" s="24" t="s">
        <v>270</v>
      </c>
      <c r="B29" s="25" t="s">
        <v>158</v>
      </c>
      <c r="C29" s="26" t="s">
        <v>388</v>
      </c>
      <c r="D29" s="27">
        <v>68.819999999999993</v>
      </c>
      <c r="E29" s="27">
        <f t="shared" si="0"/>
        <v>55.055999999999997</v>
      </c>
      <c r="F29" s="27"/>
      <c r="G29" s="27">
        <v>88.84</v>
      </c>
      <c r="H29" s="27">
        <f t="shared" si="1"/>
        <v>71.072000000000003</v>
      </c>
      <c r="I29" s="1"/>
    </row>
    <row r="30" spans="1:9" ht="15" x14ac:dyDescent="0.25">
      <c r="A30" s="8" t="s">
        <v>277</v>
      </c>
      <c r="B30" s="23" t="s">
        <v>158</v>
      </c>
      <c r="C30" s="26" t="s">
        <v>387</v>
      </c>
      <c r="D30" s="1">
        <v>17.77</v>
      </c>
      <c r="E30" s="1">
        <f t="shared" si="0"/>
        <v>14.216000000000001</v>
      </c>
      <c r="F30" s="1"/>
      <c r="G30" s="1">
        <v>22.87</v>
      </c>
      <c r="H30" s="1">
        <f t="shared" si="1"/>
        <v>18.296000000000003</v>
      </c>
      <c r="I30" s="1"/>
    </row>
    <row r="31" spans="1:9" ht="13.5" customHeight="1" x14ac:dyDescent="0.25">
      <c r="A31" s="8" t="s">
        <v>278</v>
      </c>
      <c r="B31" s="23" t="s">
        <v>158</v>
      </c>
      <c r="C31" s="26" t="s">
        <v>388</v>
      </c>
      <c r="D31" s="1">
        <v>17.77</v>
      </c>
      <c r="E31" s="1">
        <f t="shared" si="0"/>
        <v>14.216000000000001</v>
      </c>
      <c r="F31" s="1"/>
      <c r="G31" s="1">
        <v>22.87</v>
      </c>
      <c r="H31" s="1">
        <f t="shared" si="1"/>
        <v>18.296000000000003</v>
      </c>
      <c r="I31" s="1"/>
    </row>
    <row r="32" spans="1:9" ht="15" x14ac:dyDescent="0.25">
      <c r="A32" s="8" t="s">
        <v>279</v>
      </c>
      <c r="B32" s="23" t="s">
        <v>158</v>
      </c>
      <c r="C32" s="26" t="s">
        <v>389</v>
      </c>
      <c r="D32" s="1">
        <v>49.5</v>
      </c>
      <c r="E32" s="1">
        <f>D32*0.8</f>
        <v>39.6</v>
      </c>
      <c r="F32" s="1"/>
      <c r="G32" s="1">
        <v>61.99</v>
      </c>
      <c r="H32" s="1">
        <f>G32*0.8</f>
        <v>49.592000000000006</v>
      </c>
      <c r="I32" s="1"/>
    </row>
    <row r="33" spans="1:9" ht="15" x14ac:dyDescent="0.25">
      <c r="A33" s="8" t="s">
        <v>280</v>
      </c>
      <c r="B33" s="23" t="s">
        <v>158</v>
      </c>
      <c r="C33" s="26" t="s">
        <v>390</v>
      </c>
      <c r="D33" s="1">
        <v>49.5</v>
      </c>
      <c r="E33" s="1">
        <f t="shared" ref="E33:E39" si="2">D33*0.8</f>
        <v>39.6</v>
      </c>
      <c r="F33" s="1"/>
      <c r="G33" s="1">
        <v>61.99</v>
      </c>
      <c r="H33" s="1">
        <f t="shared" ref="H33:H39" si="3">G33*0.8</f>
        <v>49.592000000000006</v>
      </c>
      <c r="I33" s="1"/>
    </row>
    <row r="34" spans="1:9" ht="15" x14ac:dyDescent="0.25">
      <c r="A34" s="24" t="s">
        <v>281</v>
      </c>
      <c r="B34" s="25" t="s">
        <v>158</v>
      </c>
      <c r="C34" s="26" t="s">
        <v>389</v>
      </c>
      <c r="D34" s="27">
        <v>72.05</v>
      </c>
      <c r="E34" s="27">
        <f t="shared" si="2"/>
        <v>57.64</v>
      </c>
      <c r="F34" s="27"/>
      <c r="G34" s="27">
        <v>93.02</v>
      </c>
      <c r="H34" s="27">
        <f t="shared" si="3"/>
        <v>74.415999999999997</v>
      </c>
      <c r="I34" s="1"/>
    </row>
    <row r="35" spans="1:9" ht="15" x14ac:dyDescent="0.25">
      <c r="A35" s="24" t="s">
        <v>282</v>
      </c>
      <c r="B35" s="25" t="s">
        <v>158</v>
      </c>
      <c r="C35" s="26" t="s">
        <v>390</v>
      </c>
      <c r="D35" s="27">
        <v>72.05</v>
      </c>
      <c r="E35" s="27">
        <f t="shared" si="2"/>
        <v>57.64</v>
      </c>
      <c r="F35" s="27"/>
      <c r="G35" s="27">
        <v>93.02</v>
      </c>
      <c r="H35" s="27">
        <f t="shared" si="3"/>
        <v>74.415999999999997</v>
      </c>
      <c r="I35" s="1"/>
    </row>
    <row r="36" spans="1:9" ht="15" x14ac:dyDescent="0.25">
      <c r="A36" s="8" t="s">
        <v>283</v>
      </c>
      <c r="B36" s="23" t="s">
        <v>158</v>
      </c>
      <c r="C36" s="26" t="s">
        <v>389</v>
      </c>
      <c r="D36" s="1">
        <v>11.77</v>
      </c>
      <c r="E36" s="1">
        <f t="shared" si="2"/>
        <v>9.4160000000000004</v>
      </c>
      <c r="F36" s="1"/>
      <c r="G36" s="1">
        <v>14.88</v>
      </c>
      <c r="H36" s="1">
        <f t="shared" si="3"/>
        <v>11.904000000000002</v>
      </c>
      <c r="I36" s="1"/>
    </row>
    <row r="37" spans="1:9" ht="15" x14ac:dyDescent="0.25">
      <c r="A37" s="8" t="s">
        <v>284</v>
      </c>
      <c r="B37" s="23" t="s">
        <v>158</v>
      </c>
      <c r="C37" s="26" t="s">
        <v>390</v>
      </c>
      <c r="D37" s="1">
        <v>11.77</v>
      </c>
      <c r="E37" s="1">
        <f t="shared" si="2"/>
        <v>9.4160000000000004</v>
      </c>
      <c r="F37" s="1"/>
      <c r="G37" s="1">
        <v>14.88</v>
      </c>
      <c r="H37" s="1">
        <f t="shared" si="3"/>
        <v>11.904000000000002</v>
      </c>
      <c r="I37" s="1" t="s">
        <v>223</v>
      </c>
    </row>
    <row r="38" spans="1:9" ht="15" x14ac:dyDescent="0.25">
      <c r="A38" s="8" t="s">
        <v>285</v>
      </c>
      <c r="B38" s="23" t="s">
        <v>158</v>
      </c>
      <c r="C38" s="26" t="s">
        <v>389</v>
      </c>
      <c r="D38" s="1">
        <v>16.91</v>
      </c>
      <c r="E38" s="1">
        <f t="shared" si="2"/>
        <v>13.528</v>
      </c>
      <c r="F38" s="1"/>
      <c r="G38" s="1">
        <v>21.18</v>
      </c>
      <c r="H38" s="1">
        <f t="shared" si="3"/>
        <v>16.943999999999999</v>
      </c>
      <c r="I38" s="1"/>
    </row>
    <row r="39" spans="1:9" ht="15" x14ac:dyDescent="0.25">
      <c r="A39" s="8" t="s">
        <v>286</v>
      </c>
      <c r="B39" s="23" t="s">
        <v>158</v>
      </c>
      <c r="C39" s="26" t="s">
        <v>390</v>
      </c>
      <c r="D39" s="1">
        <v>16.91</v>
      </c>
      <c r="E39" s="1">
        <f t="shared" si="2"/>
        <v>13.528</v>
      </c>
      <c r="F39" s="1"/>
      <c r="G39" s="1">
        <v>21.18</v>
      </c>
      <c r="H39" s="1">
        <f t="shared" si="3"/>
        <v>16.943999999999999</v>
      </c>
      <c r="I39" s="1"/>
    </row>
    <row r="40" spans="1:9" ht="15" x14ac:dyDescent="0.25">
      <c r="A40" s="24" t="s">
        <v>98</v>
      </c>
      <c r="B40" s="25" t="s">
        <v>158</v>
      </c>
      <c r="C40" s="32" t="s">
        <v>16</v>
      </c>
      <c r="D40" s="27">
        <v>44.54</v>
      </c>
      <c r="E40" s="27"/>
      <c r="F40" s="27"/>
      <c r="G40" s="27">
        <v>55.78</v>
      </c>
      <c r="H40" s="27"/>
      <c r="I40" s="1"/>
    </row>
    <row r="41" spans="1:9" ht="15" x14ac:dyDescent="0.25">
      <c r="A41" s="8" t="s">
        <v>99</v>
      </c>
      <c r="B41" s="23" t="s">
        <v>158</v>
      </c>
      <c r="C41" s="5" t="s">
        <v>17</v>
      </c>
      <c r="D41" s="1">
        <v>64.83</v>
      </c>
      <c r="E41" s="1"/>
      <c r="F41" s="1"/>
      <c r="G41" s="1">
        <v>83.69</v>
      </c>
      <c r="H41" s="1"/>
      <c r="I41" s="1"/>
    </row>
    <row r="42" spans="1:9" ht="15" x14ac:dyDescent="0.25">
      <c r="A42" s="8" t="s">
        <v>100</v>
      </c>
      <c r="B42" s="23" t="s">
        <v>158</v>
      </c>
      <c r="C42" s="5" t="s">
        <v>18</v>
      </c>
      <c r="D42" s="1">
        <v>39.99</v>
      </c>
      <c r="E42" s="1"/>
      <c r="F42" s="1">
        <f>D42*0.5</f>
        <v>19.995000000000001</v>
      </c>
      <c r="G42" s="1">
        <v>50.08</v>
      </c>
      <c r="H42" s="1"/>
      <c r="I42" s="1">
        <f>G42*0.5</f>
        <v>25.04</v>
      </c>
    </row>
    <row r="43" spans="1:9" ht="15" x14ac:dyDescent="0.25">
      <c r="A43" s="8" t="s">
        <v>101</v>
      </c>
      <c r="B43" s="23" t="s">
        <v>158</v>
      </c>
      <c r="C43" s="5" t="s">
        <v>19</v>
      </c>
      <c r="D43" s="1">
        <v>58.2</v>
      </c>
      <c r="E43" s="1"/>
      <c r="F43" s="1">
        <f>D43*0.5</f>
        <v>29.1</v>
      </c>
      <c r="G43" s="1">
        <v>75.14</v>
      </c>
      <c r="H43" s="1"/>
      <c r="I43" s="1">
        <f>G43*0.5</f>
        <v>37.57</v>
      </c>
    </row>
    <row r="44" spans="1:9" ht="15" x14ac:dyDescent="0.25">
      <c r="A44" s="8" t="s">
        <v>102</v>
      </c>
      <c r="B44" s="23" t="s">
        <v>158</v>
      </c>
      <c r="C44" s="5" t="s">
        <v>20</v>
      </c>
      <c r="D44" s="1">
        <v>39.99</v>
      </c>
      <c r="E44" s="1"/>
      <c r="F44" s="1"/>
      <c r="G44" s="1">
        <v>50.08</v>
      </c>
      <c r="H44" s="1"/>
      <c r="I44" s="1"/>
    </row>
    <row r="45" spans="1:9" ht="15" x14ac:dyDescent="0.25">
      <c r="A45" s="8" t="s">
        <v>103</v>
      </c>
      <c r="B45" s="23" t="s">
        <v>158</v>
      </c>
      <c r="C45" s="5" t="s">
        <v>21</v>
      </c>
      <c r="D45" s="1">
        <v>72.88</v>
      </c>
      <c r="E45" s="1"/>
      <c r="F45" s="1"/>
      <c r="G45" s="1">
        <v>75.069999999999993</v>
      </c>
      <c r="H45" s="1"/>
      <c r="I45" s="1"/>
    </row>
    <row r="46" spans="1:9" ht="15" x14ac:dyDescent="0.25">
      <c r="A46" s="8" t="s">
        <v>306</v>
      </c>
      <c r="B46" s="23" t="s">
        <v>155</v>
      </c>
      <c r="C46" s="5" t="s">
        <v>22</v>
      </c>
      <c r="D46" s="1">
        <v>12000</v>
      </c>
      <c r="E46" s="1"/>
      <c r="F46" s="1"/>
      <c r="G46" s="1">
        <v>12000</v>
      </c>
      <c r="H46" s="1"/>
      <c r="I46" s="1"/>
    </row>
    <row r="47" spans="1:9" ht="15" x14ac:dyDescent="0.25">
      <c r="A47" s="8" t="s">
        <v>307</v>
      </c>
      <c r="B47" s="23" t="s">
        <v>155</v>
      </c>
      <c r="C47" s="5" t="s">
        <v>23</v>
      </c>
      <c r="D47" s="1">
        <v>12000</v>
      </c>
      <c r="E47" s="1"/>
      <c r="F47" s="1"/>
      <c r="G47" s="1">
        <v>12000</v>
      </c>
      <c r="H47" s="1"/>
      <c r="I47" s="1"/>
    </row>
    <row r="48" spans="1:9" ht="15" x14ac:dyDescent="0.25">
      <c r="A48" s="8" t="s">
        <v>287</v>
      </c>
      <c r="B48" s="23" t="s">
        <v>156</v>
      </c>
      <c r="C48" s="5" t="s">
        <v>24</v>
      </c>
      <c r="D48" s="1">
        <v>474.23</v>
      </c>
      <c r="E48" s="1"/>
      <c r="F48" s="1"/>
      <c r="G48" s="1">
        <v>538.54</v>
      </c>
      <c r="H48" s="1"/>
      <c r="I48" s="1"/>
    </row>
    <row r="49" spans="1:9" ht="15" x14ac:dyDescent="0.25">
      <c r="A49" s="8" t="s">
        <v>288</v>
      </c>
      <c r="B49" s="23" t="s">
        <v>156</v>
      </c>
      <c r="C49" s="5" t="s">
        <v>25</v>
      </c>
      <c r="D49" s="1">
        <v>474.23</v>
      </c>
      <c r="E49" s="1"/>
      <c r="F49" s="1"/>
      <c r="G49" s="1">
        <v>538.54</v>
      </c>
      <c r="H49" s="1"/>
      <c r="I49" s="1"/>
    </row>
    <row r="50" spans="1:9" ht="15" x14ac:dyDescent="0.25">
      <c r="A50" s="8" t="s">
        <v>104</v>
      </c>
      <c r="B50" s="23" t="s">
        <v>156</v>
      </c>
      <c r="C50" s="5" t="s">
        <v>26</v>
      </c>
      <c r="D50" s="1">
        <v>655.37</v>
      </c>
      <c r="E50" s="1"/>
      <c r="F50" s="1"/>
      <c r="G50" s="1">
        <v>744.24</v>
      </c>
      <c r="H50" s="1"/>
      <c r="I50" s="1"/>
    </row>
    <row r="51" spans="1:9" ht="15" x14ac:dyDescent="0.25">
      <c r="A51" s="8" t="s">
        <v>105</v>
      </c>
      <c r="B51" s="23" t="s">
        <v>156</v>
      </c>
      <c r="C51" s="5" t="s">
        <v>27</v>
      </c>
      <c r="D51" s="1">
        <v>655.37</v>
      </c>
      <c r="E51" s="1"/>
      <c r="F51" s="1"/>
      <c r="G51" s="1">
        <v>744.24</v>
      </c>
      <c r="H51" s="1"/>
      <c r="I51" s="1"/>
    </row>
    <row r="52" spans="1:9" ht="15" x14ac:dyDescent="0.25">
      <c r="A52" s="8" t="s">
        <v>106</v>
      </c>
      <c r="B52" s="23" t="s">
        <v>156</v>
      </c>
      <c r="C52" s="5" t="s">
        <v>28</v>
      </c>
      <c r="D52" s="1">
        <v>1966.12</v>
      </c>
      <c r="E52" s="1"/>
      <c r="F52" s="1"/>
      <c r="G52" s="1">
        <v>2232.7199999999998</v>
      </c>
      <c r="H52" s="1"/>
      <c r="I52" s="1"/>
    </row>
    <row r="53" spans="1:9" ht="15" x14ac:dyDescent="0.25">
      <c r="A53" s="8" t="s">
        <v>107</v>
      </c>
      <c r="B53" s="23" t="s">
        <v>156</v>
      </c>
      <c r="C53" s="5" t="s">
        <v>29</v>
      </c>
      <c r="D53" s="1">
        <v>1966.12</v>
      </c>
      <c r="E53" s="1"/>
      <c r="F53" s="1"/>
      <c r="G53" s="1">
        <v>2232.7199999999998</v>
      </c>
      <c r="H53" s="1"/>
      <c r="I53" s="1"/>
    </row>
    <row r="54" spans="1:9" ht="15" x14ac:dyDescent="0.25">
      <c r="A54" s="8" t="s">
        <v>108</v>
      </c>
      <c r="B54" s="23" t="s">
        <v>156</v>
      </c>
      <c r="C54" s="5" t="s">
        <v>30</v>
      </c>
      <c r="D54" s="1">
        <v>1310.74</v>
      </c>
      <c r="E54" s="1"/>
      <c r="F54" s="1"/>
      <c r="G54" s="1">
        <v>1488.48</v>
      </c>
      <c r="H54" s="1"/>
      <c r="I54" s="1"/>
    </row>
    <row r="55" spans="1:9" ht="15" x14ac:dyDescent="0.25">
      <c r="A55" s="8" t="s">
        <v>109</v>
      </c>
      <c r="B55" s="23" t="s">
        <v>156</v>
      </c>
      <c r="C55" s="5" t="s">
        <v>31</v>
      </c>
      <c r="D55" s="1">
        <v>1310.74</v>
      </c>
      <c r="E55" s="1"/>
      <c r="F55" s="1"/>
      <c r="G55" s="1">
        <v>1488.48</v>
      </c>
      <c r="H55" s="1"/>
      <c r="I55" s="1"/>
    </row>
    <row r="56" spans="1:9" ht="15" x14ac:dyDescent="0.25">
      <c r="A56" s="24" t="s">
        <v>289</v>
      </c>
      <c r="B56" s="25" t="s">
        <v>160</v>
      </c>
      <c r="C56" s="26" t="s">
        <v>391</v>
      </c>
      <c r="D56" s="27">
        <v>603.89</v>
      </c>
      <c r="E56" s="27">
        <f>D56*0.8</f>
        <v>483.11200000000002</v>
      </c>
      <c r="F56" s="27"/>
      <c r="G56" s="27">
        <v>692.74</v>
      </c>
      <c r="H56" s="27">
        <f>G56*0.8</f>
        <v>554.19200000000001</v>
      </c>
      <c r="I56" s="1"/>
    </row>
    <row r="57" spans="1:9" ht="15" x14ac:dyDescent="0.25">
      <c r="A57" s="8" t="s">
        <v>290</v>
      </c>
      <c r="B57" s="23" t="s">
        <v>160</v>
      </c>
      <c r="C57" s="5" t="s">
        <v>32</v>
      </c>
      <c r="D57" s="1">
        <v>603.89</v>
      </c>
      <c r="E57" s="1">
        <f>D57*0.8</f>
        <v>483.11200000000002</v>
      </c>
      <c r="F57" s="1"/>
      <c r="G57" s="1">
        <v>692.74</v>
      </c>
      <c r="H57" s="1">
        <f>G57*0.8</f>
        <v>554.19200000000001</v>
      </c>
      <c r="I57" s="1"/>
    </row>
    <row r="58" spans="1:9" ht="15" x14ac:dyDescent="0.25">
      <c r="A58" s="8" t="s">
        <v>110</v>
      </c>
      <c r="B58" s="23" t="s">
        <v>158</v>
      </c>
      <c r="C58" s="5" t="s">
        <v>33</v>
      </c>
      <c r="D58" s="1">
        <v>81.92</v>
      </c>
      <c r="E58" s="1"/>
      <c r="F58" s="1"/>
      <c r="G58" s="1">
        <v>93.03</v>
      </c>
      <c r="H58" s="1"/>
      <c r="I58" s="1"/>
    </row>
    <row r="59" spans="1:9" ht="15" x14ac:dyDescent="0.25">
      <c r="A59" s="8" t="s">
        <v>111</v>
      </c>
      <c r="B59" s="23" t="s">
        <v>158</v>
      </c>
      <c r="C59" s="5" t="s">
        <v>34</v>
      </c>
      <c r="D59" s="1">
        <v>81.92</v>
      </c>
      <c r="E59" s="1"/>
      <c r="F59" s="1"/>
      <c r="G59" s="1">
        <v>93.03</v>
      </c>
      <c r="H59" s="1"/>
      <c r="I59" s="1"/>
    </row>
    <row r="60" spans="1:9" ht="15" x14ac:dyDescent="0.25">
      <c r="A60" s="24" t="s">
        <v>291</v>
      </c>
      <c r="B60" s="25" t="s">
        <v>158</v>
      </c>
      <c r="C60" s="26" t="s">
        <v>392</v>
      </c>
      <c r="D60" s="27">
        <v>63.53</v>
      </c>
      <c r="E60" s="27">
        <f>D60*0.8</f>
        <v>50.824000000000005</v>
      </c>
      <c r="F60" s="27"/>
      <c r="G60" s="27">
        <v>72.150000000000006</v>
      </c>
      <c r="H60" s="27">
        <f>G60*0.8</f>
        <v>57.720000000000006</v>
      </c>
      <c r="I60" s="1"/>
    </row>
    <row r="61" spans="1:9" ht="15" x14ac:dyDescent="0.25">
      <c r="A61" s="8" t="s">
        <v>292</v>
      </c>
      <c r="B61" s="23" t="s">
        <v>158</v>
      </c>
      <c r="C61" s="5" t="s">
        <v>35</v>
      </c>
      <c r="D61" s="1">
        <v>63.53</v>
      </c>
      <c r="E61" s="1">
        <f t="shared" ref="E61" si="4">D61*0.8</f>
        <v>50.824000000000005</v>
      </c>
      <c r="F61" s="1"/>
      <c r="G61" s="1">
        <v>72.150000000000006</v>
      </c>
      <c r="H61" s="1">
        <f t="shared" ref="H61" si="5">G61*0.8</f>
        <v>57.720000000000006</v>
      </c>
      <c r="I61" s="1"/>
    </row>
    <row r="62" spans="1:9" ht="15" x14ac:dyDescent="0.25">
      <c r="A62" s="8" t="s">
        <v>112</v>
      </c>
      <c r="B62" s="23" t="s">
        <v>156</v>
      </c>
      <c r="C62" s="5" t="s">
        <v>36</v>
      </c>
      <c r="D62" s="1">
        <v>399.92</v>
      </c>
      <c r="E62" s="1"/>
      <c r="F62" s="1"/>
      <c r="G62" s="1">
        <v>430.86</v>
      </c>
      <c r="H62" s="1"/>
      <c r="I62" s="1"/>
    </row>
    <row r="63" spans="1:9" ht="15" x14ac:dyDescent="0.25">
      <c r="A63" s="8" t="s">
        <v>113</v>
      </c>
      <c r="B63" s="23" t="s">
        <v>156</v>
      </c>
      <c r="C63" s="5" t="s">
        <v>37</v>
      </c>
      <c r="D63" s="1">
        <v>399.92</v>
      </c>
      <c r="E63" s="1"/>
      <c r="F63" s="1"/>
      <c r="G63" s="1">
        <v>430.86</v>
      </c>
      <c r="H63" s="1"/>
      <c r="I63" s="1"/>
    </row>
    <row r="64" spans="1:9" ht="15" x14ac:dyDescent="0.25">
      <c r="A64" s="8" t="s">
        <v>114</v>
      </c>
      <c r="B64" s="23" t="s">
        <v>156</v>
      </c>
      <c r="C64" s="5" t="s">
        <v>38</v>
      </c>
      <c r="D64" s="1">
        <v>399.92</v>
      </c>
      <c r="E64" s="1"/>
      <c r="F64" s="1"/>
      <c r="G64" s="1">
        <v>430.86</v>
      </c>
      <c r="H64" s="1"/>
      <c r="I64" s="1"/>
    </row>
    <row r="65" spans="1:9" ht="15" x14ac:dyDescent="0.25">
      <c r="A65" s="8" t="s">
        <v>115</v>
      </c>
      <c r="B65" s="23" t="s">
        <v>155</v>
      </c>
      <c r="C65" s="5" t="s">
        <v>39</v>
      </c>
      <c r="D65" s="1">
        <v>15000</v>
      </c>
      <c r="E65" s="1"/>
      <c r="F65" s="1"/>
      <c r="G65" s="1">
        <v>15000</v>
      </c>
      <c r="H65" s="1"/>
      <c r="I65" s="1"/>
    </row>
    <row r="66" spans="1:9" ht="15" x14ac:dyDescent="0.25">
      <c r="A66" s="8" t="s">
        <v>116</v>
      </c>
      <c r="B66" s="23" t="s">
        <v>155</v>
      </c>
      <c r="C66" s="5" t="s">
        <v>40</v>
      </c>
      <c r="D66" s="1">
        <v>15000</v>
      </c>
      <c r="E66" s="1"/>
      <c r="F66" s="1"/>
      <c r="G66" s="1">
        <v>15000</v>
      </c>
      <c r="H66" s="1"/>
      <c r="I66" s="1"/>
    </row>
    <row r="67" spans="1:9" ht="15" x14ac:dyDescent="0.25">
      <c r="A67" s="8" t="s">
        <v>117</v>
      </c>
      <c r="B67" s="23" t="s">
        <v>155</v>
      </c>
      <c r="C67" s="5" t="s">
        <v>41</v>
      </c>
      <c r="D67" s="1">
        <v>15000</v>
      </c>
      <c r="E67" s="1"/>
      <c r="F67" s="1"/>
      <c r="G67" s="1">
        <v>15000</v>
      </c>
      <c r="H67" s="1"/>
      <c r="I67" s="1"/>
    </row>
    <row r="68" spans="1:9" ht="15" x14ac:dyDescent="0.25">
      <c r="A68" s="8" t="s">
        <v>118</v>
      </c>
      <c r="B68" s="23" t="s">
        <v>158</v>
      </c>
      <c r="C68" s="5" t="s">
        <v>42</v>
      </c>
      <c r="D68" s="1">
        <v>52.39</v>
      </c>
      <c r="E68" s="1"/>
      <c r="F68" s="1"/>
      <c r="G68" s="1">
        <v>52.39</v>
      </c>
      <c r="H68" s="1"/>
      <c r="I68" s="1"/>
    </row>
    <row r="69" spans="1:9" ht="15" x14ac:dyDescent="0.25">
      <c r="A69" s="8" t="s">
        <v>119</v>
      </c>
      <c r="B69" s="23" t="s">
        <v>158</v>
      </c>
      <c r="C69" s="5" t="s">
        <v>43</v>
      </c>
      <c r="D69" s="1">
        <v>52.39</v>
      </c>
      <c r="E69" s="1"/>
      <c r="F69" s="1"/>
      <c r="G69" s="1">
        <v>52.39</v>
      </c>
      <c r="H69" s="1"/>
      <c r="I69" s="1"/>
    </row>
    <row r="70" spans="1:9" ht="15" x14ac:dyDescent="0.25">
      <c r="A70" s="8" t="s">
        <v>120</v>
      </c>
      <c r="B70" s="23" t="s">
        <v>158</v>
      </c>
      <c r="C70" s="5" t="s">
        <v>44</v>
      </c>
      <c r="D70" s="1">
        <v>52.39</v>
      </c>
      <c r="E70" s="1"/>
      <c r="F70" s="1"/>
      <c r="G70" s="1">
        <v>52.39</v>
      </c>
      <c r="H70" s="1"/>
      <c r="I70" s="1"/>
    </row>
    <row r="71" spans="1:9" ht="15" x14ac:dyDescent="0.25">
      <c r="A71" s="8" t="s">
        <v>121</v>
      </c>
      <c r="B71" s="23" t="s">
        <v>155</v>
      </c>
      <c r="C71" s="5" t="s">
        <v>45</v>
      </c>
      <c r="D71" s="1">
        <v>500</v>
      </c>
      <c r="E71" s="1"/>
      <c r="F71" s="1"/>
      <c r="G71" s="1">
        <v>500</v>
      </c>
      <c r="H71" s="1"/>
      <c r="I71" s="1"/>
    </row>
    <row r="72" spans="1:9" ht="15" x14ac:dyDescent="0.25">
      <c r="A72" s="8" t="s">
        <v>122</v>
      </c>
      <c r="B72" s="23" t="s">
        <v>155</v>
      </c>
      <c r="C72" s="5" t="s">
        <v>46</v>
      </c>
      <c r="D72" s="1">
        <v>500</v>
      </c>
      <c r="E72" s="1"/>
      <c r="F72" s="1"/>
      <c r="G72" s="1">
        <v>500</v>
      </c>
      <c r="H72" s="1"/>
      <c r="I72" s="1"/>
    </row>
    <row r="73" spans="1:9" ht="15" x14ac:dyDescent="0.25">
      <c r="A73" s="8" t="s">
        <v>123</v>
      </c>
      <c r="B73" s="23" t="s">
        <v>155</v>
      </c>
      <c r="C73" s="5" t="s">
        <v>47</v>
      </c>
      <c r="D73" s="1">
        <v>500</v>
      </c>
      <c r="E73" s="1"/>
      <c r="F73" s="1"/>
      <c r="G73" s="1">
        <v>500</v>
      </c>
      <c r="H73" s="1"/>
      <c r="I73" s="1"/>
    </row>
    <row r="74" spans="1:9" ht="15" x14ac:dyDescent="0.25">
      <c r="A74" s="8" t="s">
        <v>124</v>
      </c>
      <c r="B74" s="23" t="s">
        <v>158</v>
      </c>
      <c r="C74" s="5" t="s">
        <v>48</v>
      </c>
      <c r="D74" s="1">
        <v>57.21</v>
      </c>
      <c r="E74" s="1"/>
      <c r="F74" s="1"/>
      <c r="G74" s="1">
        <v>64.97</v>
      </c>
      <c r="H74" s="1"/>
      <c r="I74" s="1"/>
    </row>
    <row r="75" spans="1:9" ht="15" x14ac:dyDescent="0.25">
      <c r="A75" s="8" t="s">
        <v>125</v>
      </c>
      <c r="B75" s="23" t="s">
        <v>158</v>
      </c>
      <c r="C75" s="5" t="s">
        <v>49</v>
      </c>
      <c r="D75" s="1">
        <v>57.21</v>
      </c>
      <c r="E75" s="1"/>
      <c r="F75" s="1"/>
      <c r="G75" s="1">
        <v>64.97</v>
      </c>
      <c r="H75" s="1"/>
      <c r="I75" s="1"/>
    </row>
    <row r="76" spans="1:9" ht="15" x14ac:dyDescent="0.25">
      <c r="A76" s="8" t="s">
        <v>126</v>
      </c>
      <c r="B76" s="23" t="s">
        <v>158</v>
      </c>
      <c r="C76" s="5" t="s">
        <v>50</v>
      </c>
      <c r="D76" s="1">
        <v>57.21</v>
      </c>
      <c r="E76" s="1"/>
      <c r="F76" s="1"/>
      <c r="G76" s="1">
        <v>64.97</v>
      </c>
      <c r="H76" s="1"/>
      <c r="I76" s="1"/>
    </row>
    <row r="77" spans="1:9" ht="15" x14ac:dyDescent="0.25">
      <c r="A77" s="8" t="s">
        <v>293</v>
      </c>
      <c r="B77" s="23" t="s">
        <v>157</v>
      </c>
      <c r="C77" s="5" t="s">
        <v>51</v>
      </c>
      <c r="D77" s="1">
        <v>21.68</v>
      </c>
      <c r="E77" s="1"/>
      <c r="F77" s="1">
        <f>D77*0.5</f>
        <v>10.84</v>
      </c>
      <c r="G77" s="1">
        <v>23.22</v>
      </c>
      <c r="H77" s="1"/>
      <c r="I77" s="1">
        <f>G77*0.5</f>
        <v>11.61</v>
      </c>
    </row>
    <row r="78" spans="1:9" ht="15" x14ac:dyDescent="0.25">
      <c r="A78" s="8" t="s">
        <v>294</v>
      </c>
      <c r="B78" s="23" t="s">
        <v>157</v>
      </c>
      <c r="C78" s="5" t="s">
        <v>52</v>
      </c>
      <c r="D78" s="1">
        <v>21.68</v>
      </c>
      <c r="E78" s="1"/>
      <c r="F78" s="1">
        <f t="shared" ref="F78:F79" si="6">D78*0.5</f>
        <v>10.84</v>
      </c>
      <c r="G78" s="1">
        <v>23.22</v>
      </c>
      <c r="H78" s="1"/>
      <c r="I78" s="1">
        <f t="shared" ref="I78:I79" si="7">G78*0.5</f>
        <v>11.61</v>
      </c>
    </row>
    <row r="79" spans="1:9" ht="15" x14ac:dyDescent="0.25">
      <c r="A79" s="8" t="s">
        <v>162</v>
      </c>
      <c r="B79" s="23" t="s">
        <v>157</v>
      </c>
      <c r="C79" s="5" t="s">
        <v>163</v>
      </c>
      <c r="D79" s="1">
        <v>21.68</v>
      </c>
      <c r="E79" s="1"/>
      <c r="F79" s="1">
        <f t="shared" si="6"/>
        <v>10.84</v>
      </c>
      <c r="G79" s="1">
        <v>23.22</v>
      </c>
      <c r="H79" s="1"/>
      <c r="I79" s="1">
        <f t="shared" si="7"/>
        <v>11.61</v>
      </c>
    </row>
    <row r="80" spans="1:9" ht="15" x14ac:dyDescent="0.25">
      <c r="A80" s="13" t="s">
        <v>207</v>
      </c>
      <c r="B80" s="23" t="s">
        <v>157</v>
      </c>
      <c r="C80" s="5" t="s">
        <v>212</v>
      </c>
      <c r="D80" s="1">
        <v>15.31</v>
      </c>
      <c r="E80" s="1"/>
      <c r="F80" s="1"/>
      <c r="G80" s="1">
        <v>16.170000000000002</v>
      </c>
      <c r="H80" s="1"/>
      <c r="I80" s="1"/>
    </row>
    <row r="81" spans="1:9" ht="15" x14ac:dyDescent="0.25">
      <c r="A81" s="13" t="s">
        <v>208</v>
      </c>
      <c r="B81" s="23" t="s">
        <v>157</v>
      </c>
      <c r="C81" s="5" t="s">
        <v>212</v>
      </c>
      <c r="D81" s="1">
        <v>15.31</v>
      </c>
      <c r="E81" s="1"/>
      <c r="F81" s="1"/>
      <c r="G81" s="1">
        <v>16.170000000000002</v>
      </c>
      <c r="H81" s="1"/>
      <c r="I81" s="1"/>
    </row>
    <row r="82" spans="1:9" ht="15" x14ac:dyDescent="0.25">
      <c r="A82" s="13" t="s">
        <v>208</v>
      </c>
      <c r="B82" s="23" t="s">
        <v>157</v>
      </c>
      <c r="C82" s="5" t="s">
        <v>212</v>
      </c>
      <c r="D82" s="1">
        <v>15.31</v>
      </c>
      <c r="E82" s="1"/>
      <c r="F82" s="1"/>
      <c r="G82" s="1">
        <v>16.170000000000002</v>
      </c>
      <c r="H82" s="1"/>
      <c r="I82" s="1"/>
    </row>
    <row r="83" spans="1:9" ht="15" x14ac:dyDescent="0.25">
      <c r="A83" s="8" t="s">
        <v>295</v>
      </c>
      <c r="B83" s="23" t="s">
        <v>157</v>
      </c>
      <c r="C83" s="5" t="s">
        <v>53</v>
      </c>
      <c r="D83" s="1">
        <v>18.13</v>
      </c>
      <c r="E83" s="1"/>
      <c r="F83" s="1">
        <f>D83*0.5</f>
        <v>9.0649999999999995</v>
      </c>
      <c r="G83" s="1">
        <v>19.440000000000001</v>
      </c>
      <c r="H83" s="1"/>
      <c r="I83" s="1">
        <f>G83*0.5</f>
        <v>9.7200000000000006</v>
      </c>
    </row>
    <row r="84" spans="1:9" ht="15" x14ac:dyDescent="0.25">
      <c r="A84" s="8" t="s">
        <v>296</v>
      </c>
      <c r="B84" s="23" t="s">
        <v>157</v>
      </c>
      <c r="C84" s="5" t="s">
        <v>54</v>
      </c>
      <c r="D84" s="1">
        <v>18.13</v>
      </c>
      <c r="E84" s="1"/>
      <c r="F84" s="1">
        <f>D84*0.5</f>
        <v>9.0649999999999995</v>
      </c>
      <c r="G84" s="1">
        <v>19.440000000000001</v>
      </c>
      <c r="H84" s="1"/>
      <c r="I84" s="1">
        <f>G84*0.5</f>
        <v>9.7200000000000006</v>
      </c>
    </row>
    <row r="85" spans="1:9" ht="15" x14ac:dyDescent="0.25">
      <c r="A85" s="8" t="s">
        <v>127</v>
      </c>
      <c r="B85" s="23" t="s">
        <v>157</v>
      </c>
      <c r="C85" s="5" t="s">
        <v>212</v>
      </c>
      <c r="D85" s="1">
        <v>15.29</v>
      </c>
      <c r="E85" s="1"/>
      <c r="F85" s="1"/>
      <c r="G85" s="1">
        <v>15.75</v>
      </c>
      <c r="H85" s="1"/>
      <c r="I85" s="1"/>
    </row>
    <row r="86" spans="1:9" ht="15" x14ac:dyDescent="0.25">
      <c r="A86" s="8" t="s">
        <v>128</v>
      </c>
      <c r="B86" s="23" t="s">
        <v>155</v>
      </c>
      <c r="C86" s="5" t="s">
        <v>212</v>
      </c>
      <c r="D86" s="1">
        <v>396000</v>
      </c>
      <c r="E86" s="1"/>
      <c r="F86" s="1"/>
      <c r="G86" s="1">
        <v>396000</v>
      </c>
      <c r="H86" s="1"/>
      <c r="I86" s="1"/>
    </row>
    <row r="87" spans="1:9" ht="15" x14ac:dyDescent="0.25">
      <c r="A87" s="8" t="s">
        <v>129</v>
      </c>
      <c r="B87" s="23" t="s">
        <v>155</v>
      </c>
      <c r="C87" s="5" t="s">
        <v>55</v>
      </c>
      <c r="D87" s="1">
        <v>500</v>
      </c>
      <c r="E87" s="1"/>
      <c r="F87" s="1"/>
      <c r="G87" s="1">
        <v>500</v>
      </c>
      <c r="H87" s="1"/>
      <c r="I87" s="1"/>
    </row>
    <row r="88" spans="1:9" ht="15" x14ac:dyDescent="0.25">
      <c r="A88" s="8" t="s">
        <v>130</v>
      </c>
      <c r="B88" s="23" t="s">
        <v>155</v>
      </c>
      <c r="C88" s="5" t="s">
        <v>56</v>
      </c>
      <c r="D88" s="1">
        <v>500</v>
      </c>
      <c r="E88" s="1"/>
      <c r="F88" s="1"/>
      <c r="G88" s="1">
        <v>500</v>
      </c>
      <c r="H88" s="1"/>
      <c r="I88" s="1"/>
    </row>
    <row r="89" spans="1:9" ht="15" x14ac:dyDescent="0.25">
      <c r="A89" s="8" t="s">
        <v>131</v>
      </c>
      <c r="B89" s="23" t="s">
        <v>155</v>
      </c>
      <c r="C89" s="5" t="s">
        <v>57</v>
      </c>
      <c r="D89" s="1">
        <v>500</v>
      </c>
      <c r="E89" s="1"/>
      <c r="F89" s="1"/>
      <c r="G89" s="1">
        <v>500</v>
      </c>
      <c r="H89" s="1"/>
      <c r="I89" s="1"/>
    </row>
    <row r="90" spans="1:9" ht="15" x14ac:dyDescent="0.25">
      <c r="A90" s="8" t="s">
        <v>132</v>
      </c>
      <c r="B90" s="23" t="s">
        <v>157</v>
      </c>
      <c r="C90" s="5" t="s">
        <v>393</v>
      </c>
      <c r="D90" s="1">
        <v>8.31</v>
      </c>
      <c r="E90" s="1">
        <f>D90</f>
        <v>8.31</v>
      </c>
      <c r="F90" s="1">
        <f>D90*0.5</f>
        <v>4.1550000000000002</v>
      </c>
      <c r="G90" s="1">
        <v>8.31</v>
      </c>
      <c r="H90" s="1">
        <f>G90</f>
        <v>8.31</v>
      </c>
      <c r="I90" s="1">
        <f>G90*0.5</f>
        <v>4.1550000000000002</v>
      </c>
    </row>
    <row r="91" spans="1:9" ht="15" x14ac:dyDescent="0.25">
      <c r="A91" s="8" t="s">
        <v>133</v>
      </c>
      <c r="B91" s="23" t="s">
        <v>157</v>
      </c>
      <c r="C91" s="5" t="s">
        <v>394</v>
      </c>
      <c r="D91" s="1">
        <v>8.31</v>
      </c>
      <c r="E91" s="1">
        <f t="shared" ref="E91:E95" si="8">D91</f>
        <v>8.31</v>
      </c>
      <c r="F91" s="1">
        <f t="shared" ref="F91:F95" si="9">D91*0.5</f>
        <v>4.1550000000000002</v>
      </c>
      <c r="G91" s="1">
        <v>8.31</v>
      </c>
      <c r="H91" s="1">
        <f t="shared" ref="H91:H95" si="10">G91</f>
        <v>8.31</v>
      </c>
      <c r="I91" s="1">
        <f t="shared" ref="I91:I95" si="11">G91*0.5</f>
        <v>4.1550000000000002</v>
      </c>
    </row>
    <row r="92" spans="1:9" ht="15" x14ac:dyDescent="0.25">
      <c r="A92" s="8" t="s">
        <v>134</v>
      </c>
      <c r="B92" s="23" t="s">
        <v>157</v>
      </c>
      <c r="C92" s="5" t="s">
        <v>395</v>
      </c>
      <c r="D92" s="1">
        <v>8.31</v>
      </c>
      <c r="E92" s="1">
        <f t="shared" si="8"/>
        <v>8.31</v>
      </c>
      <c r="F92" s="1">
        <f t="shared" si="9"/>
        <v>4.1550000000000002</v>
      </c>
      <c r="G92" s="1">
        <v>8.31</v>
      </c>
      <c r="H92" s="1">
        <f t="shared" si="10"/>
        <v>8.31</v>
      </c>
      <c r="I92" s="1">
        <f t="shared" si="11"/>
        <v>4.1550000000000002</v>
      </c>
    </row>
    <row r="93" spans="1:9" ht="15" x14ac:dyDescent="0.25">
      <c r="A93" s="8" t="s">
        <v>458</v>
      </c>
      <c r="B93" s="23" t="s">
        <v>157</v>
      </c>
      <c r="C93" s="5" t="s">
        <v>393</v>
      </c>
      <c r="D93" s="1">
        <v>11.07</v>
      </c>
      <c r="E93" s="1">
        <f>D93</f>
        <v>11.07</v>
      </c>
      <c r="F93" s="1">
        <f>D93*0.5</f>
        <v>5.5350000000000001</v>
      </c>
      <c r="G93" s="1">
        <v>11.07</v>
      </c>
      <c r="H93" s="1">
        <f>G93</f>
        <v>11.07</v>
      </c>
      <c r="I93" s="1">
        <f>G93*0.5</f>
        <v>5.5350000000000001</v>
      </c>
    </row>
    <row r="94" spans="1:9" ht="15" x14ac:dyDescent="0.25">
      <c r="A94" s="8" t="s">
        <v>459</v>
      </c>
      <c r="B94" s="23" t="s">
        <v>157</v>
      </c>
      <c r="C94" s="5" t="s">
        <v>394</v>
      </c>
      <c r="D94" s="1">
        <v>11.07</v>
      </c>
      <c r="E94" s="1">
        <f t="shared" si="8"/>
        <v>11.07</v>
      </c>
      <c r="F94" s="1">
        <f t="shared" si="9"/>
        <v>5.5350000000000001</v>
      </c>
      <c r="G94" s="1">
        <v>11.07</v>
      </c>
      <c r="H94" s="1">
        <f t="shared" si="10"/>
        <v>11.07</v>
      </c>
      <c r="I94" s="1">
        <f t="shared" si="11"/>
        <v>5.5350000000000001</v>
      </c>
    </row>
    <row r="95" spans="1:9" ht="15" x14ac:dyDescent="0.25">
      <c r="A95" s="8" t="s">
        <v>460</v>
      </c>
      <c r="B95" s="23" t="s">
        <v>157</v>
      </c>
      <c r="C95" s="5" t="s">
        <v>395</v>
      </c>
      <c r="D95" s="1">
        <v>11.07</v>
      </c>
      <c r="E95" s="1">
        <f t="shared" si="8"/>
        <v>11.07</v>
      </c>
      <c r="F95" s="1">
        <f t="shared" si="9"/>
        <v>5.5350000000000001</v>
      </c>
      <c r="G95" s="1">
        <v>11.07</v>
      </c>
      <c r="H95" s="1">
        <f t="shared" si="10"/>
        <v>11.07</v>
      </c>
      <c r="I95" s="1">
        <f t="shared" si="11"/>
        <v>5.5350000000000001</v>
      </c>
    </row>
    <row r="96" spans="1:9" ht="15" x14ac:dyDescent="0.25">
      <c r="A96" s="8" t="s">
        <v>135</v>
      </c>
      <c r="B96" s="23" t="s">
        <v>155</v>
      </c>
      <c r="C96" s="5" t="s">
        <v>61</v>
      </c>
      <c r="D96" s="1">
        <v>100000</v>
      </c>
      <c r="E96" s="1"/>
      <c r="F96" s="1"/>
      <c r="G96" s="1">
        <v>100000</v>
      </c>
      <c r="H96" s="1"/>
      <c r="I96" s="1"/>
    </row>
    <row r="97" spans="1:9" ht="15" x14ac:dyDescent="0.25">
      <c r="A97" s="8" t="s">
        <v>136</v>
      </c>
      <c r="B97" s="23" t="s">
        <v>155</v>
      </c>
      <c r="C97" s="5" t="s">
        <v>212</v>
      </c>
      <c r="D97" s="1">
        <v>20000</v>
      </c>
      <c r="E97" s="1"/>
      <c r="F97" s="1"/>
      <c r="G97" s="1">
        <v>20000</v>
      </c>
      <c r="H97" s="1"/>
      <c r="I97" s="1"/>
    </row>
    <row r="98" spans="1:9" ht="15" x14ac:dyDescent="0.25">
      <c r="A98" s="8" t="s">
        <v>164</v>
      </c>
      <c r="B98" s="23" t="s">
        <v>155</v>
      </c>
      <c r="C98" s="5" t="s">
        <v>62</v>
      </c>
      <c r="D98" s="1">
        <v>20000</v>
      </c>
      <c r="E98" s="1"/>
      <c r="F98" s="1"/>
      <c r="G98" s="1">
        <v>20000</v>
      </c>
      <c r="H98" s="1"/>
      <c r="I98" s="1"/>
    </row>
    <row r="99" spans="1:9" ht="15" x14ac:dyDescent="0.25">
      <c r="A99" s="8" t="s">
        <v>297</v>
      </c>
      <c r="B99" s="23" t="s">
        <v>155</v>
      </c>
      <c r="C99" s="5" t="s">
        <v>63</v>
      </c>
      <c r="D99" s="1">
        <v>7248</v>
      </c>
      <c r="E99" s="1"/>
      <c r="F99" s="1"/>
      <c r="G99" s="1">
        <v>7248</v>
      </c>
      <c r="H99" s="1"/>
      <c r="I99" s="1"/>
    </row>
    <row r="100" spans="1:9" ht="15" x14ac:dyDescent="0.25">
      <c r="A100" s="8" t="s">
        <v>298</v>
      </c>
      <c r="B100" s="23" t="s">
        <v>155</v>
      </c>
      <c r="C100" s="5" t="s">
        <v>64</v>
      </c>
      <c r="D100" s="1">
        <v>7248</v>
      </c>
      <c r="E100" s="1"/>
      <c r="F100" s="1"/>
      <c r="G100" s="1">
        <v>7248</v>
      </c>
      <c r="H100" s="1"/>
      <c r="I100" s="1"/>
    </row>
    <row r="101" spans="1:9" ht="15" x14ac:dyDescent="0.25">
      <c r="A101" s="8" t="s">
        <v>299</v>
      </c>
      <c r="B101" s="23" t="s">
        <v>155</v>
      </c>
      <c r="C101" s="5" t="s">
        <v>65</v>
      </c>
      <c r="D101" s="1">
        <v>7248</v>
      </c>
      <c r="E101" s="1"/>
      <c r="F101" s="1"/>
      <c r="G101" s="1">
        <v>7248</v>
      </c>
      <c r="H101" s="1"/>
      <c r="I101" s="1"/>
    </row>
    <row r="102" spans="1:9" ht="15" x14ac:dyDescent="0.25">
      <c r="A102" s="8" t="s">
        <v>300</v>
      </c>
      <c r="B102" s="23" t="s">
        <v>159</v>
      </c>
      <c r="C102" s="5" t="s">
        <v>66</v>
      </c>
      <c r="D102" s="1">
        <v>380.12</v>
      </c>
      <c r="E102" s="1"/>
      <c r="F102" s="1"/>
      <c r="G102" s="1">
        <v>407.81</v>
      </c>
      <c r="H102" s="1"/>
      <c r="I102" s="1"/>
    </row>
    <row r="103" spans="1:9" ht="15" x14ac:dyDescent="0.25">
      <c r="A103" s="8" t="s">
        <v>301</v>
      </c>
      <c r="B103" s="23" t="s">
        <v>159</v>
      </c>
      <c r="C103" s="5" t="s">
        <v>67</v>
      </c>
      <c r="D103" s="1">
        <v>380.12</v>
      </c>
      <c r="E103" s="1"/>
      <c r="F103" s="1"/>
      <c r="G103" s="1">
        <v>407.81</v>
      </c>
      <c r="H103" s="1"/>
      <c r="I103" s="1"/>
    </row>
    <row r="104" spans="1:9" ht="15" x14ac:dyDescent="0.25">
      <c r="A104" s="8" t="s">
        <v>302</v>
      </c>
      <c r="B104" s="23" t="s">
        <v>159</v>
      </c>
      <c r="C104" s="5" t="s">
        <v>68</v>
      </c>
      <c r="D104" s="1">
        <v>380.12</v>
      </c>
      <c r="E104" s="1"/>
      <c r="F104" s="1"/>
      <c r="G104" s="1">
        <v>407.81</v>
      </c>
      <c r="H104" s="1"/>
      <c r="I104" s="1"/>
    </row>
    <row r="105" spans="1:9" ht="15" x14ac:dyDescent="0.25">
      <c r="A105" s="8" t="s">
        <v>303</v>
      </c>
      <c r="B105" s="23" t="s">
        <v>158</v>
      </c>
      <c r="C105" s="5" t="s">
        <v>69</v>
      </c>
      <c r="D105" s="1">
        <v>27.29</v>
      </c>
      <c r="E105" s="1"/>
      <c r="F105" s="1"/>
      <c r="G105" s="1">
        <v>27.37</v>
      </c>
      <c r="H105" s="1"/>
      <c r="I105" s="1"/>
    </row>
    <row r="106" spans="1:9" ht="15" x14ac:dyDescent="0.25">
      <c r="A106" s="8" t="s">
        <v>304</v>
      </c>
      <c r="B106" s="23" t="s">
        <v>158</v>
      </c>
      <c r="C106" s="5" t="s">
        <v>70</v>
      </c>
      <c r="D106" s="1">
        <v>27.29</v>
      </c>
      <c r="E106" s="1"/>
      <c r="F106" s="1"/>
      <c r="G106" s="1">
        <v>27.37</v>
      </c>
      <c r="H106" s="1"/>
      <c r="I106" s="1"/>
    </row>
    <row r="107" spans="1:9" ht="15" x14ac:dyDescent="0.25">
      <c r="A107" s="8" t="s">
        <v>305</v>
      </c>
      <c r="B107" s="23" t="s">
        <v>158</v>
      </c>
      <c r="C107" s="5" t="s">
        <v>71</v>
      </c>
      <c r="D107" s="1">
        <v>27.29</v>
      </c>
      <c r="E107" s="1"/>
      <c r="F107" s="1"/>
      <c r="G107" s="1">
        <v>27.37</v>
      </c>
      <c r="H107" s="1"/>
      <c r="I107" s="1"/>
    </row>
    <row r="108" spans="1:9" ht="15" x14ac:dyDescent="0.25">
      <c r="A108" s="8" t="s">
        <v>137</v>
      </c>
      <c r="B108" s="23" t="s">
        <v>160</v>
      </c>
      <c r="C108" s="5" t="s">
        <v>72</v>
      </c>
      <c r="D108" s="1">
        <v>3073.86</v>
      </c>
      <c r="E108" s="1"/>
      <c r="F108" s="1"/>
      <c r="G108" s="1">
        <v>3073.86</v>
      </c>
      <c r="H108" s="1"/>
      <c r="I108" s="1"/>
    </row>
    <row r="109" spans="1:9" ht="15" x14ac:dyDescent="0.25">
      <c r="A109" s="8" t="s">
        <v>138</v>
      </c>
      <c r="B109" s="23" t="s">
        <v>160</v>
      </c>
      <c r="C109" s="5" t="s">
        <v>73</v>
      </c>
      <c r="D109" s="1">
        <v>3528.41</v>
      </c>
      <c r="E109" s="1"/>
      <c r="F109" s="1"/>
      <c r="G109" s="1">
        <v>3528.41</v>
      </c>
      <c r="H109" s="1"/>
      <c r="I109" s="1"/>
    </row>
    <row r="110" spans="1:9" ht="15" x14ac:dyDescent="0.25">
      <c r="A110" s="8" t="s">
        <v>139</v>
      </c>
      <c r="B110" s="23" t="s">
        <v>160</v>
      </c>
      <c r="C110" s="5" t="s">
        <v>74</v>
      </c>
      <c r="D110" s="1">
        <v>4210.2299999999996</v>
      </c>
      <c r="E110" s="1"/>
      <c r="F110" s="1"/>
      <c r="G110" s="1">
        <v>4210.2299999999996</v>
      </c>
      <c r="H110" s="1"/>
      <c r="I110" s="1"/>
    </row>
    <row r="111" spans="1:9" ht="15" x14ac:dyDescent="0.25">
      <c r="A111" s="8" t="s">
        <v>140</v>
      </c>
      <c r="B111" s="23" t="s">
        <v>158</v>
      </c>
      <c r="C111" s="5" t="s">
        <v>212</v>
      </c>
      <c r="D111" s="1">
        <v>40</v>
      </c>
      <c r="E111" s="1"/>
      <c r="F111" s="1"/>
      <c r="G111" s="1">
        <v>40</v>
      </c>
      <c r="H111" s="1"/>
      <c r="I111" s="1"/>
    </row>
    <row r="112" spans="1:9" ht="15" x14ac:dyDescent="0.25">
      <c r="A112" s="8" t="s">
        <v>141</v>
      </c>
      <c r="B112" s="23" t="s">
        <v>158</v>
      </c>
      <c r="C112" s="5" t="s">
        <v>212</v>
      </c>
      <c r="D112" s="1">
        <v>40</v>
      </c>
      <c r="E112" s="1"/>
      <c r="F112" s="1"/>
      <c r="G112" s="1">
        <v>40</v>
      </c>
      <c r="H112" s="1"/>
      <c r="I112" s="1"/>
    </row>
    <row r="113" spans="1:9" ht="15" x14ac:dyDescent="0.25">
      <c r="A113" s="8" t="s">
        <v>142</v>
      </c>
      <c r="B113" s="23" t="s">
        <v>158</v>
      </c>
      <c r="C113" s="5" t="s">
        <v>212</v>
      </c>
      <c r="D113" s="1">
        <v>40</v>
      </c>
      <c r="E113" s="1"/>
      <c r="F113" s="1"/>
      <c r="G113" s="1">
        <v>40</v>
      </c>
      <c r="H113" s="1"/>
      <c r="I113" s="1"/>
    </row>
    <row r="114" spans="1:9" ht="15" x14ac:dyDescent="0.25">
      <c r="A114" s="66" t="s">
        <v>450</v>
      </c>
      <c r="B114" s="23" t="s">
        <v>159</v>
      </c>
      <c r="C114" s="5" t="s">
        <v>524</v>
      </c>
      <c r="D114" s="73">
        <v>612.4</v>
      </c>
      <c r="E114" s="73">
        <v>612.4</v>
      </c>
      <c r="F114" s="1">
        <f>E114*0.5</f>
        <v>306.2</v>
      </c>
      <c r="G114" s="1"/>
      <c r="H114" s="1"/>
      <c r="I114" s="1"/>
    </row>
    <row r="115" spans="1:9" ht="15" x14ac:dyDescent="0.25">
      <c r="A115" s="66" t="s">
        <v>451</v>
      </c>
      <c r="B115" s="23" t="s">
        <v>159</v>
      </c>
      <c r="C115" s="5" t="s">
        <v>524</v>
      </c>
      <c r="D115" s="73">
        <v>306.42</v>
      </c>
      <c r="E115" s="73">
        <v>306.42</v>
      </c>
      <c r="F115" s="1">
        <f t="shared" ref="F115:F121" si="12">E115*0.5</f>
        <v>153.21</v>
      </c>
      <c r="G115" s="1"/>
      <c r="H115" s="1"/>
      <c r="I115" s="1"/>
    </row>
    <row r="116" spans="1:9" ht="15" x14ac:dyDescent="0.25">
      <c r="A116" s="66" t="s">
        <v>452</v>
      </c>
      <c r="B116" s="23" t="s">
        <v>159</v>
      </c>
      <c r="C116" s="5" t="s">
        <v>524</v>
      </c>
      <c r="D116" s="73">
        <v>204.27</v>
      </c>
      <c r="E116" s="73">
        <v>204.27</v>
      </c>
      <c r="F116" s="1">
        <f t="shared" si="12"/>
        <v>102.13500000000001</v>
      </c>
      <c r="G116" s="1"/>
      <c r="H116" s="1"/>
      <c r="I116" s="1"/>
    </row>
    <row r="117" spans="1:9" ht="15" x14ac:dyDescent="0.25">
      <c r="A117" s="67" t="s">
        <v>453</v>
      </c>
      <c r="B117" s="23" t="s">
        <v>159</v>
      </c>
      <c r="C117" s="5" t="s">
        <v>524</v>
      </c>
      <c r="D117" s="74">
        <v>244.25</v>
      </c>
      <c r="E117" s="74">
        <v>244.25</v>
      </c>
      <c r="F117" s="1">
        <f t="shared" si="12"/>
        <v>122.125</v>
      </c>
      <c r="G117" s="1"/>
      <c r="H117" s="1"/>
      <c r="I117" s="1"/>
    </row>
    <row r="118" spans="1:9" ht="15" x14ac:dyDescent="0.25">
      <c r="A118" s="68" t="s">
        <v>454</v>
      </c>
      <c r="B118" s="23" t="s">
        <v>159</v>
      </c>
      <c r="C118" s="5" t="s">
        <v>524</v>
      </c>
      <c r="D118" s="75">
        <v>364.02</v>
      </c>
      <c r="E118" s="75">
        <v>364.02</v>
      </c>
      <c r="F118" s="1">
        <f t="shared" si="12"/>
        <v>182.01</v>
      </c>
      <c r="G118" s="1"/>
      <c r="H118" s="1"/>
      <c r="I118" s="1"/>
    </row>
    <row r="119" spans="1:9" ht="15" x14ac:dyDescent="0.25">
      <c r="A119" s="66" t="s">
        <v>455</v>
      </c>
      <c r="B119" s="23" t="s">
        <v>159</v>
      </c>
      <c r="C119" s="5" t="s">
        <v>524</v>
      </c>
      <c r="D119" s="73">
        <v>181.85</v>
      </c>
      <c r="E119" s="73">
        <v>181.85</v>
      </c>
      <c r="F119" s="1">
        <f t="shared" si="12"/>
        <v>90.924999999999997</v>
      </c>
      <c r="G119" s="1"/>
      <c r="H119" s="1"/>
      <c r="I119" s="1"/>
    </row>
    <row r="120" spans="1:9" ht="15" x14ac:dyDescent="0.25">
      <c r="A120" s="66" t="s">
        <v>456</v>
      </c>
      <c r="B120" s="23" t="s">
        <v>159</v>
      </c>
      <c r="C120" s="5" t="s">
        <v>524</v>
      </c>
      <c r="D120" s="73">
        <v>121.24</v>
      </c>
      <c r="E120" s="73">
        <v>121.24</v>
      </c>
      <c r="F120" s="1">
        <f t="shared" si="12"/>
        <v>60.62</v>
      </c>
      <c r="G120" s="1"/>
      <c r="H120" s="1"/>
      <c r="I120" s="1"/>
    </row>
    <row r="121" spans="1:9" ht="15.75" thickBot="1" x14ac:dyDescent="0.3">
      <c r="A121" s="69" t="s">
        <v>457</v>
      </c>
      <c r="B121" s="23" t="s">
        <v>159</v>
      </c>
      <c r="C121" s="5" t="s">
        <v>524</v>
      </c>
      <c r="D121" s="76">
        <v>181.85</v>
      </c>
      <c r="E121" s="76">
        <v>181.85</v>
      </c>
      <c r="F121" s="1">
        <f t="shared" si="12"/>
        <v>90.924999999999997</v>
      </c>
      <c r="G121" s="1"/>
      <c r="H121" s="1"/>
      <c r="I121" s="1"/>
    </row>
    <row r="122" spans="1:9" ht="15.75" thickTop="1" x14ac:dyDescent="0.25">
      <c r="A122" s="8" t="s">
        <v>143</v>
      </c>
      <c r="B122" s="23" t="s">
        <v>155</v>
      </c>
      <c r="C122" s="5" t="s">
        <v>75</v>
      </c>
      <c r="D122" s="1">
        <v>5000</v>
      </c>
      <c r="E122" s="1"/>
      <c r="F122" s="1"/>
      <c r="G122" s="1">
        <v>5000</v>
      </c>
      <c r="H122" s="1"/>
      <c r="I122" s="1"/>
    </row>
    <row r="123" spans="1:9" ht="15" x14ac:dyDescent="0.25">
      <c r="A123" s="8" t="s">
        <v>144</v>
      </c>
      <c r="B123" s="23" t="s">
        <v>155</v>
      </c>
      <c r="C123" s="5" t="s">
        <v>76</v>
      </c>
      <c r="D123" s="1">
        <v>7500</v>
      </c>
      <c r="E123" s="1"/>
      <c r="F123" s="1"/>
      <c r="G123" s="1">
        <v>7500</v>
      </c>
      <c r="H123" s="1"/>
      <c r="I123" s="1"/>
    </row>
    <row r="124" spans="1:9" ht="15" x14ac:dyDescent="0.25">
      <c r="A124" s="8" t="s">
        <v>145</v>
      </c>
      <c r="B124" s="23" t="s">
        <v>155</v>
      </c>
      <c r="C124" s="5" t="s">
        <v>77</v>
      </c>
      <c r="D124" s="1">
        <v>7500</v>
      </c>
      <c r="E124" s="1"/>
      <c r="F124" s="1"/>
      <c r="G124" s="1">
        <v>7500</v>
      </c>
      <c r="H124" s="1"/>
      <c r="I124" s="1"/>
    </row>
    <row r="125" spans="1:9" ht="15" x14ac:dyDescent="0.25">
      <c r="A125" s="8" t="s">
        <v>146</v>
      </c>
      <c r="B125" s="23" t="s">
        <v>155</v>
      </c>
      <c r="C125" s="5" t="s">
        <v>78</v>
      </c>
      <c r="D125" s="1">
        <v>7500</v>
      </c>
      <c r="E125" s="1"/>
      <c r="F125" s="1"/>
      <c r="G125" s="1">
        <v>7500</v>
      </c>
      <c r="H125" s="1"/>
      <c r="I125" s="1"/>
    </row>
    <row r="126" spans="1:9" ht="15" x14ac:dyDescent="0.25">
      <c r="A126" s="8" t="s">
        <v>147</v>
      </c>
      <c r="B126" s="23" t="s">
        <v>155</v>
      </c>
      <c r="C126" s="5" t="s">
        <v>79</v>
      </c>
      <c r="D126" s="1">
        <v>15000</v>
      </c>
      <c r="E126" s="1"/>
      <c r="F126" s="1"/>
      <c r="G126" s="1">
        <v>15000</v>
      </c>
      <c r="H126" s="1"/>
      <c r="I126" s="1"/>
    </row>
    <row r="127" spans="1:9" ht="15" x14ac:dyDescent="0.25">
      <c r="A127" s="8" t="s">
        <v>148</v>
      </c>
      <c r="B127" s="23" t="s">
        <v>155</v>
      </c>
      <c r="C127" s="5" t="s">
        <v>80</v>
      </c>
      <c r="D127" s="1">
        <v>15000</v>
      </c>
      <c r="E127" s="1"/>
      <c r="F127" s="1"/>
      <c r="G127" s="1">
        <v>15000</v>
      </c>
      <c r="H127" s="1"/>
      <c r="I127" s="1"/>
    </row>
    <row r="128" spans="1:9" ht="15.75" thickBot="1" x14ac:dyDescent="0.3">
      <c r="A128" s="28" t="s">
        <v>149</v>
      </c>
      <c r="B128" s="29" t="s">
        <v>155</v>
      </c>
      <c r="C128" s="30" t="s">
        <v>81</v>
      </c>
      <c r="D128" s="31">
        <v>15000</v>
      </c>
      <c r="E128" s="31"/>
      <c r="F128" s="31"/>
      <c r="G128" s="31">
        <v>15000</v>
      </c>
      <c r="H128" s="31"/>
      <c r="I128" s="31"/>
    </row>
    <row r="129" spans="1:9" ht="15.75" thickTop="1" x14ac:dyDescent="0.25">
      <c r="C129" s="9"/>
      <c r="D129" s="10"/>
      <c r="E129" s="10"/>
      <c r="F129" s="10"/>
      <c r="G129" s="10"/>
      <c r="H129" s="10"/>
      <c r="I129" s="10"/>
    </row>
    <row r="130" spans="1:9" ht="15" x14ac:dyDescent="0.25">
      <c r="A130" t="s">
        <v>161</v>
      </c>
      <c r="C130" s="9"/>
      <c r="D130" s="10"/>
      <c r="E130" s="10"/>
      <c r="F130" s="10"/>
      <c r="G130" s="10"/>
      <c r="H130" s="10"/>
      <c r="I130" s="10"/>
    </row>
    <row r="131" spans="1:9" ht="15" x14ac:dyDescent="0.25">
      <c r="C131" s="9"/>
      <c r="D131" s="10"/>
      <c r="E131" s="10"/>
      <c r="F131" s="10"/>
      <c r="G131" s="10"/>
      <c r="H131" s="10"/>
      <c r="I131" s="10"/>
    </row>
    <row r="132" spans="1:9" ht="15" x14ac:dyDescent="0.25">
      <c r="A132" t="s">
        <v>166</v>
      </c>
      <c r="C132" s="9"/>
      <c r="D132" s="10"/>
      <c r="E132" s="10"/>
      <c r="F132" s="10"/>
      <c r="G132" s="10"/>
      <c r="H132" s="10"/>
      <c r="I132" s="10"/>
    </row>
  </sheetData>
  <pageMargins left="0.7" right="0.7" top="0.75" bottom="0.75" header="0.3" footer="0.3"/>
  <pageSetup orientation="portrait" r:id="rId1"/>
  <headerFooter>
    <oddHeader xml:space="preserve">&amp;C&amp;G
</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182"/>
  <sheetViews>
    <sheetView topLeftCell="A43" workbookViewId="0">
      <selection activeCell="C79" sqref="C79"/>
    </sheetView>
  </sheetViews>
  <sheetFormatPr defaultRowHeight="15" x14ac:dyDescent="0.25"/>
  <cols>
    <col min="1" max="1" width="58.5703125" customWidth="1"/>
    <col min="2" max="2" width="17.5703125" style="78" customWidth="1"/>
    <col min="3" max="3" width="10.140625" style="78" bestFit="1" customWidth="1"/>
    <col min="4" max="4" width="15.140625" customWidth="1"/>
  </cols>
  <sheetData>
    <row r="1" spans="1:4" x14ac:dyDescent="0.25">
      <c r="A1">
        <f>COLUMN(A1)</f>
        <v>1</v>
      </c>
      <c r="B1">
        <f>COLUMN(B1)</f>
        <v>2</v>
      </c>
      <c r="C1">
        <f>COLUMN(C1)</f>
        <v>3</v>
      </c>
      <c r="D1">
        <f>COLUMN(D1)</f>
        <v>4</v>
      </c>
    </row>
    <row r="2" spans="1:4" x14ac:dyDescent="0.25">
      <c r="A2" t="s">
        <v>463</v>
      </c>
      <c r="B2" s="78" t="s">
        <v>461</v>
      </c>
      <c r="C2" s="78" t="s">
        <v>462</v>
      </c>
      <c r="D2" t="s">
        <v>170</v>
      </c>
    </row>
    <row r="3" spans="1:4" x14ac:dyDescent="0.25">
      <c r="A3" t="s">
        <v>494</v>
      </c>
      <c r="B3" s="78">
        <v>44105</v>
      </c>
      <c r="C3" s="78">
        <v>44196</v>
      </c>
      <c r="D3" s="80">
        <v>8.31</v>
      </c>
    </row>
    <row r="4" spans="1:4" x14ac:dyDescent="0.25">
      <c r="A4" t="s">
        <v>495</v>
      </c>
      <c r="B4" s="78">
        <v>44105</v>
      </c>
      <c r="C4" s="78">
        <v>44196</v>
      </c>
      <c r="D4" s="80">
        <v>4.16</v>
      </c>
    </row>
    <row r="5" spans="1:4" x14ac:dyDescent="0.25">
      <c r="A5" t="s">
        <v>496</v>
      </c>
      <c r="B5" s="78">
        <v>44105</v>
      </c>
      <c r="C5" s="78">
        <v>44196</v>
      </c>
      <c r="D5" s="80">
        <v>8.31</v>
      </c>
    </row>
    <row r="6" spans="1:4" x14ac:dyDescent="0.25">
      <c r="A6" t="s">
        <v>464</v>
      </c>
      <c r="B6" s="78">
        <v>44105</v>
      </c>
      <c r="C6" s="78">
        <v>44196</v>
      </c>
      <c r="D6" s="80">
        <v>8.31</v>
      </c>
    </row>
    <row r="7" spans="1:4" x14ac:dyDescent="0.25">
      <c r="A7" t="s">
        <v>465</v>
      </c>
      <c r="B7" s="78">
        <v>44105</v>
      </c>
      <c r="C7" s="78">
        <v>44196</v>
      </c>
      <c r="D7" s="80">
        <v>4.16</v>
      </c>
    </row>
    <row r="8" spans="1:4" x14ac:dyDescent="0.25">
      <c r="A8" t="s">
        <v>466</v>
      </c>
      <c r="B8" s="78">
        <v>44105</v>
      </c>
      <c r="C8" s="78">
        <v>44196</v>
      </c>
      <c r="D8" s="80">
        <v>8.31</v>
      </c>
    </row>
    <row r="9" spans="1:4" x14ac:dyDescent="0.25">
      <c r="A9" t="s">
        <v>497</v>
      </c>
      <c r="B9" s="78">
        <v>44105</v>
      </c>
      <c r="C9" s="78">
        <v>44196</v>
      </c>
      <c r="D9" s="80">
        <v>11.07</v>
      </c>
    </row>
    <row r="10" spans="1:4" x14ac:dyDescent="0.25">
      <c r="A10" t="s">
        <v>498</v>
      </c>
      <c r="B10" s="78">
        <v>44105</v>
      </c>
      <c r="C10" s="78">
        <v>44196</v>
      </c>
      <c r="D10" s="80">
        <v>5.54</v>
      </c>
    </row>
    <row r="11" spans="1:4" x14ac:dyDescent="0.25">
      <c r="A11" t="s">
        <v>499</v>
      </c>
      <c r="B11" s="78">
        <v>44105</v>
      </c>
      <c r="C11" s="78">
        <v>44196</v>
      </c>
      <c r="D11" s="80">
        <v>11.07</v>
      </c>
    </row>
    <row r="12" spans="1:4" x14ac:dyDescent="0.25">
      <c r="A12" t="s">
        <v>467</v>
      </c>
      <c r="B12" s="78">
        <v>44105</v>
      </c>
      <c r="C12" s="78">
        <v>44196</v>
      </c>
      <c r="D12" s="80">
        <v>11.07</v>
      </c>
    </row>
    <row r="13" spans="1:4" x14ac:dyDescent="0.25">
      <c r="A13" t="s">
        <v>468</v>
      </c>
      <c r="B13" s="78">
        <v>44105</v>
      </c>
      <c r="C13" s="78">
        <v>44196</v>
      </c>
      <c r="D13" s="80">
        <v>5.54</v>
      </c>
    </row>
    <row r="14" spans="1:4" x14ac:dyDescent="0.25">
      <c r="A14" t="s">
        <v>469</v>
      </c>
      <c r="B14" s="78">
        <v>44105</v>
      </c>
      <c r="C14" s="78">
        <v>44196</v>
      </c>
      <c r="D14" s="80">
        <v>11.07</v>
      </c>
    </row>
    <row r="15" spans="1:4" x14ac:dyDescent="0.25">
      <c r="A15" t="s">
        <v>494</v>
      </c>
      <c r="B15" s="78">
        <v>44197</v>
      </c>
      <c r="C15" s="78">
        <v>44214</v>
      </c>
      <c r="D15" s="80">
        <v>8.6300000000000008</v>
      </c>
    </row>
    <row r="16" spans="1:4" x14ac:dyDescent="0.25">
      <c r="A16" t="s">
        <v>495</v>
      </c>
      <c r="B16" s="78">
        <v>44197</v>
      </c>
      <c r="C16" s="78">
        <v>44214</v>
      </c>
      <c r="D16" s="80">
        <v>4.32</v>
      </c>
    </row>
    <row r="17" spans="1:4" x14ac:dyDescent="0.25">
      <c r="A17" t="s">
        <v>496</v>
      </c>
      <c r="B17" s="78">
        <v>44197</v>
      </c>
      <c r="C17" s="78">
        <v>44214</v>
      </c>
      <c r="D17" s="80">
        <v>8.6300000000000008</v>
      </c>
    </row>
    <row r="18" spans="1:4" x14ac:dyDescent="0.25">
      <c r="A18" t="s">
        <v>464</v>
      </c>
      <c r="B18" s="78">
        <v>44197</v>
      </c>
      <c r="C18" s="78">
        <v>44214</v>
      </c>
      <c r="D18" s="80">
        <v>8.6300000000000008</v>
      </c>
    </row>
    <row r="19" spans="1:4" x14ac:dyDescent="0.25">
      <c r="A19" t="s">
        <v>465</v>
      </c>
      <c r="B19" s="78">
        <v>44197</v>
      </c>
      <c r="C19" s="78">
        <v>44214</v>
      </c>
      <c r="D19" s="80">
        <v>4.32</v>
      </c>
    </row>
    <row r="20" spans="1:4" x14ac:dyDescent="0.25">
      <c r="A20" t="s">
        <v>466</v>
      </c>
      <c r="B20" s="78">
        <v>44197</v>
      </c>
      <c r="C20" s="78">
        <v>44214</v>
      </c>
      <c r="D20" s="80">
        <v>8.6300000000000008</v>
      </c>
    </row>
    <row r="21" spans="1:4" x14ac:dyDescent="0.25">
      <c r="A21" t="s">
        <v>497</v>
      </c>
      <c r="B21" s="78">
        <v>44197</v>
      </c>
      <c r="C21" s="78">
        <v>44214</v>
      </c>
      <c r="D21" s="80">
        <v>11.49</v>
      </c>
    </row>
    <row r="22" spans="1:4" x14ac:dyDescent="0.25">
      <c r="A22" t="s">
        <v>498</v>
      </c>
      <c r="B22" s="78">
        <v>44197</v>
      </c>
      <c r="C22" s="78">
        <v>44214</v>
      </c>
      <c r="D22" s="80">
        <v>5.75</v>
      </c>
    </row>
    <row r="23" spans="1:4" x14ac:dyDescent="0.25">
      <c r="A23" t="s">
        <v>499</v>
      </c>
      <c r="B23" s="78">
        <v>44197</v>
      </c>
      <c r="C23" s="78">
        <v>44214</v>
      </c>
      <c r="D23" s="80">
        <v>11.49</v>
      </c>
    </row>
    <row r="24" spans="1:4" x14ac:dyDescent="0.25">
      <c r="A24" t="s">
        <v>467</v>
      </c>
      <c r="B24" s="78">
        <v>44197</v>
      </c>
      <c r="C24" s="78">
        <v>44214</v>
      </c>
      <c r="D24" s="80">
        <v>11.49</v>
      </c>
    </row>
    <row r="25" spans="1:4" x14ac:dyDescent="0.25">
      <c r="A25" t="s">
        <v>468</v>
      </c>
      <c r="B25" s="78">
        <v>44197</v>
      </c>
      <c r="C25" s="78">
        <v>44214</v>
      </c>
      <c r="D25" s="80">
        <v>5.75</v>
      </c>
    </row>
    <row r="26" spans="1:4" x14ac:dyDescent="0.25">
      <c r="A26" t="s">
        <v>469</v>
      </c>
      <c r="B26" s="78">
        <v>44197</v>
      </c>
      <c r="C26" s="78">
        <v>44214</v>
      </c>
      <c r="D26" s="80">
        <v>11.49</v>
      </c>
    </row>
    <row r="27" spans="1:4" x14ac:dyDescent="0.25">
      <c r="A27" t="s">
        <v>494</v>
      </c>
      <c r="B27" s="78">
        <v>44215</v>
      </c>
      <c r="C27" s="78">
        <v>2958465</v>
      </c>
      <c r="D27" s="80">
        <v>8.6300000000000008</v>
      </c>
    </row>
    <row r="28" spans="1:4" x14ac:dyDescent="0.25">
      <c r="A28" t="s">
        <v>495</v>
      </c>
      <c r="B28" s="78">
        <v>44215</v>
      </c>
      <c r="C28" s="78">
        <v>2958465</v>
      </c>
      <c r="D28" s="80">
        <v>4.32</v>
      </c>
    </row>
    <row r="29" spans="1:4" x14ac:dyDescent="0.25">
      <c r="A29" t="s">
        <v>496</v>
      </c>
      <c r="B29" s="78">
        <v>44215</v>
      </c>
      <c r="C29" s="78">
        <v>2958465</v>
      </c>
      <c r="D29" s="80">
        <v>8.6300000000000008</v>
      </c>
    </row>
    <row r="30" spans="1:4" x14ac:dyDescent="0.25">
      <c r="A30" t="s">
        <v>464</v>
      </c>
      <c r="B30" s="78">
        <v>44215</v>
      </c>
      <c r="C30" s="78">
        <v>2958465</v>
      </c>
      <c r="D30" s="80">
        <v>11.1</v>
      </c>
    </row>
    <row r="31" spans="1:4" x14ac:dyDescent="0.25">
      <c r="A31" t="s">
        <v>465</v>
      </c>
      <c r="B31" s="78">
        <v>44215</v>
      </c>
      <c r="C31" s="78">
        <v>2958465</v>
      </c>
      <c r="D31" s="80">
        <v>5.55</v>
      </c>
    </row>
    <row r="32" spans="1:4" x14ac:dyDescent="0.25">
      <c r="A32" t="s">
        <v>466</v>
      </c>
      <c r="B32" s="78">
        <v>44215</v>
      </c>
      <c r="C32" s="78">
        <v>2958465</v>
      </c>
      <c r="D32" s="80">
        <v>11.1</v>
      </c>
    </row>
    <row r="33" spans="1:4" x14ac:dyDescent="0.25">
      <c r="A33" t="s">
        <v>497</v>
      </c>
      <c r="B33" s="78">
        <v>44215</v>
      </c>
      <c r="C33" s="78">
        <v>2958465</v>
      </c>
      <c r="D33" s="80">
        <v>11.49</v>
      </c>
    </row>
    <row r="34" spans="1:4" x14ac:dyDescent="0.25">
      <c r="A34" t="s">
        <v>498</v>
      </c>
      <c r="B34" s="78">
        <v>44215</v>
      </c>
      <c r="C34" s="78">
        <v>2958465</v>
      </c>
      <c r="D34" s="80">
        <v>5.75</v>
      </c>
    </row>
    <row r="35" spans="1:4" x14ac:dyDescent="0.25">
      <c r="A35" t="s">
        <v>499</v>
      </c>
      <c r="B35" s="78">
        <v>44215</v>
      </c>
      <c r="C35" s="78">
        <v>2958465</v>
      </c>
      <c r="D35" s="80">
        <v>11.49</v>
      </c>
    </row>
    <row r="36" spans="1:4" x14ac:dyDescent="0.25">
      <c r="A36" t="s">
        <v>467</v>
      </c>
      <c r="B36" s="78">
        <v>44215</v>
      </c>
      <c r="C36" s="78">
        <v>2958465</v>
      </c>
      <c r="D36">
        <v>14.39</v>
      </c>
    </row>
    <row r="37" spans="1:4" x14ac:dyDescent="0.25">
      <c r="A37" t="s">
        <v>468</v>
      </c>
      <c r="B37" s="78">
        <v>44215</v>
      </c>
      <c r="C37" s="78">
        <v>2958465</v>
      </c>
      <c r="D37" s="80">
        <v>7.2</v>
      </c>
    </row>
    <row r="38" spans="1:4" x14ac:dyDescent="0.25">
      <c r="A38" t="s">
        <v>469</v>
      </c>
      <c r="B38" s="78">
        <v>44215</v>
      </c>
      <c r="C38" s="78">
        <v>2958465</v>
      </c>
      <c r="D38" s="80">
        <v>14.39</v>
      </c>
    </row>
    <row r="39" spans="1:4" x14ac:dyDescent="0.25">
      <c r="A39" s="70" t="s">
        <v>500</v>
      </c>
      <c r="B39" s="78">
        <v>44136</v>
      </c>
      <c r="C39" s="78">
        <v>44196</v>
      </c>
      <c r="D39" s="79">
        <v>612.4</v>
      </c>
    </row>
    <row r="40" spans="1:4" x14ac:dyDescent="0.25">
      <c r="A40" s="70" t="s">
        <v>501</v>
      </c>
      <c r="B40" s="78">
        <v>44136</v>
      </c>
      <c r="C40" s="78">
        <v>44196</v>
      </c>
      <c r="D40" s="79">
        <v>306.2</v>
      </c>
    </row>
    <row r="41" spans="1:4" x14ac:dyDescent="0.25">
      <c r="A41" s="70" t="s">
        <v>502</v>
      </c>
      <c r="B41" s="78">
        <v>44136</v>
      </c>
      <c r="C41" s="78">
        <v>44196</v>
      </c>
      <c r="D41" s="79">
        <v>612.4</v>
      </c>
    </row>
    <row r="42" spans="1:4" x14ac:dyDescent="0.25">
      <c r="A42" s="70" t="s">
        <v>503</v>
      </c>
      <c r="B42" s="78">
        <v>44136</v>
      </c>
      <c r="C42" s="78">
        <v>44196</v>
      </c>
      <c r="D42" s="79">
        <v>306.42</v>
      </c>
    </row>
    <row r="43" spans="1:4" x14ac:dyDescent="0.25">
      <c r="A43" s="70" t="s">
        <v>504</v>
      </c>
      <c r="B43" s="78">
        <v>44136</v>
      </c>
      <c r="C43" s="78">
        <v>44196</v>
      </c>
      <c r="D43" s="79">
        <v>153.21</v>
      </c>
    </row>
    <row r="44" spans="1:4" x14ac:dyDescent="0.25">
      <c r="A44" s="70" t="s">
        <v>505</v>
      </c>
      <c r="B44" s="78">
        <v>44136</v>
      </c>
      <c r="C44" s="78">
        <v>44196</v>
      </c>
      <c r="D44" s="79">
        <v>306.42</v>
      </c>
    </row>
    <row r="45" spans="1:4" x14ac:dyDescent="0.25">
      <c r="A45" s="70" t="s">
        <v>506</v>
      </c>
      <c r="B45" s="78">
        <v>44136</v>
      </c>
      <c r="C45" s="78">
        <v>44196</v>
      </c>
      <c r="D45" s="79">
        <v>204.27</v>
      </c>
    </row>
    <row r="46" spans="1:4" x14ac:dyDescent="0.25">
      <c r="A46" s="70" t="s">
        <v>507</v>
      </c>
      <c r="B46" s="78">
        <v>44136</v>
      </c>
      <c r="C46" s="78">
        <v>44196</v>
      </c>
      <c r="D46" s="79">
        <v>102.14</v>
      </c>
    </row>
    <row r="47" spans="1:4" x14ac:dyDescent="0.25">
      <c r="A47" s="70" t="s">
        <v>508</v>
      </c>
      <c r="B47" s="78">
        <v>44136</v>
      </c>
      <c r="C47" s="78">
        <v>44196</v>
      </c>
      <c r="D47" s="79">
        <v>204.27</v>
      </c>
    </row>
    <row r="48" spans="1:4" x14ac:dyDescent="0.25">
      <c r="A48" s="70" t="s">
        <v>509</v>
      </c>
      <c r="B48" s="78">
        <v>44136</v>
      </c>
      <c r="C48" s="78">
        <v>44196</v>
      </c>
      <c r="D48" s="79">
        <v>244.25</v>
      </c>
    </row>
    <row r="49" spans="1:4" x14ac:dyDescent="0.25">
      <c r="A49" s="70" t="s">
        <v>510</v>
      </c>
      <c r="B49" s="78">
        <v>44136</v>
      </c>
      <c r="C49" s="78">
        <v>44196</v>
      </c>
      <c r="D49" s="79">
        <v>122.13</v>
      </c>
    </row>
    <row r="50" spans="1:4" x14ac:dyDescent="0.25">
      <c r="A50" s="70" t="s">
        <v>511</v>
      </c>
      <c r="B50" s="78">
        <v>44136</v>
      </c>
      <c r="C50" s="78">
        <v>44196</v>
      </c>
      <c r="D50" s="79">
        <v>244.25</v>
      </c>
    </row>
    <row r="51" spans="1:4" x14ac:dyDescent="0.25">
      <c r="A51" s="70" t="s">
        <v>512</v>
      </c>
      <c r="B51" s="78">
        <v>44136</v>
      </c>
      <c r="C51" s="78">
        <v>44196</v>
      </c>
      <c r="D51" s="79">
        <v>364.02</v>
      </c>
    </row>
    <row r="52" spans="1:4" x14ac:dyDescent="0.25">
      <c r="A52" s="70" t="s">
        <v>513</v>
      </c>
      <c r="B52" s="78">
        <v>44136</v>
      </c>
      <c r="C52" s="78">
        <v>44196</v>
      </c>
      <c r="D52" s="79">
        <v>182.01</v>
      </c>
    </row>
    <row r="53" spans="1:4" x14ac:dyDescent="0.25">
      <c r="A53" s="70" t="s">
        <v>514</v>
      </c>
      <c r="B53" s="78">
        <v>44136</v>
      </c>
      <c r="C53" s="78">
        <v>44196</v>
      </c>
      <c r="D53" s="79">
        <v>364.02</v>
      </c>
    </row>
    <row r="54" spans="1:4" x14ac:dyDescent="0.25">
      <c r="A54" s="70" t="s">
        <v>515</v>
      </c>
      <c r="B54" s="78">
        <v>44136</v>
      </c>
      <c r="C54" s="78">
        <v>44196</v>
      </c>
      <c r="D54" s="79">
        <v>181.85</v>
      </c>
    </row>
    <row r="55" spans="1:4" x14ac:dyDescent="0.25">
      <c r="A55" s="70" t="s">
        <v>516</v>
      </c>
      <c r="B55" s="78">
        <v>44136</v>
      </c>
      <c r="C55" s="78">
        <v>44196</v>
      </c>
      <c r="D55" s="79">
        <v>90.93</v>
      </c>
    </row>
    <row r="56" spans="1:4" x14ac:dyDescent="0.25">
      <c r="A56" s="70" t="s">
        <v>517</v>
      </c>
      <c r="B56" s="78">
        <v>44136</v>
      </c>
      <c r="C56" s="78">
        <v>44196</v>
      </c>
      <c r="D56" s="79">
        <v>181.85</v>
      </c>
    </row>
    <row r="57" spans="1:4" x14ac:dyDescent="0.25">
      <c r="A57" s="70" t="s">
        <v>518</v>
      </c>
      <c r="B57" s="78">
        <v>44136</v>
      </c>
      <c r="C57" s="78">
        <v>44196</v>
      </c>
      <c r="D57" s="79">
        <v>121.24</v>
      </c>
    </row>
    <row r="58" spans="1:4" x14ac:dyDescent="0.25">
      <c r="A58" s="70" t="s">
        <v>519</v>
      </c>
      <c r="B58" s="78">
        <v>44136</v>
      </c>
      <c r="C58" s="78">
        <v>44196</v>
      </c>
      <c r="D58" s="79">
        <v>60.62</v>
      </c>
    </row>
    <row r="59" spans="1:4" x14ac:dyDescent="0.25">
      <c r="A59" s="70" t="s">
        <v>520</v>
      </c>
      <c r="B59" s="78">
        <v>44136</v>
      </c>
      <c r="C59" s="78">
        <v>44196</v>
      </c>
      <c r="D59" s="79">
        <v>121.24</v>
      </c>
    </row>
    <row r="60" spans="1:4" x14ac:dyDescent="0.25">
      <c r="A60" s="70" t="s">
        <v>521</v>
      </c>
      <c r="B60" s="78">
        <v>44136</v>
      </c>
      <c r="C60" s="78">
        <v>44196</v>
      </c>
      <c r="D60" s="79">
        <v>181.85</v>
      </c>
    </row>
    <row r="61" spans="1:4" x14ac:dyDescent="0.25">
      <c r="A61" s="70" t="s">
        <v>522</v>
      </c>
      <c r="B61" s="78">
        <v>44136</v>
      </c>
      <c r="C61" s="78">
        <v>44196</v>
      </c>
      <c r="D61" s="79">
        <v>90.93</v>
      </c>
    </row>
    <row r="62" spans="1:4" x14ac:dyDescent="0.25">
      <c r="A62" s="70" t="s">
        <v>523</v>
      </c>
      <c r="B62" s="78">
        <v>44136</v>
      </c>
      <c r="C62" s="78">
        <v>44196</v>
      </c>
      <c r="D62" s="79">
        <v>181.85</v>
      </c>
    </row>
    <row r="63" spans="1:4" x14ac:dyDescent="0.25">
      <c r="A63" s="70" t="s">
        <v>470</v>
      </c>
      <c r="B63" s="78">
        <v>44136</v>
      </c>
      <c r="C63" s="78">
        <v>44196</v>
      </c>
      <c r="D63" s="79">
        <v>612.4</v>
      </c>
    </row>
    <row r="64" spans="1:4" x14ac:dyDescent="0.25">
      <c r="A64" s="70" t="s">
        <v>471</v>
      </c>
      <c r="B64" s="78">
        <v>44136</v>
      </c>
      <c r="C64" s="78">
        <v>44196</v>
      </c>
      <c r="D64" s="79">
        <v>306.2</v>
      </c>
    </row>
    <row r="65" spans="1:4" x14ac:dyDescent="0.25">
      <c r="A65" s="70" t="s">
        <v>472</v>
      </c>
      <c r="B65" s="78">
        <v>44136</v>
      </c>
      <c r="C65" s="78">
        <v>44196</v>
      </c>
      <c r="D65" s="79">
        <v>612.4</v>
      </c>
    </row>
    <row r="66" spans="1:4" x14ac:dyDescent="0.25">
      <c r="A66" s="70" t="s">
        <v>473</v>
      </c>
      <c r="B66" s="78">
        <v>44136</v>
      </c>
      <c r="C66" s="78">
        <v>44196</v>
      </c>
      <c r="D66" s="79">
        <v>306.42</v>
      </c>
    </row>
    <row r="67" spans="1:4" x14ac:dyDescent="0.25">
      <c r="A67" s="70" t="s">
        <v>474</v>
      </c>
      <c r="B67" s="78">
        <v>44136</v>
      </c>
      <c r="C67" s="78">
        <v>44196</v>
      </c>
      <c r="D67" s="79">
        <v>153.21</v>
      </c>
    </row>
    <row r="68" spans="1:4" x14ac:dyDescent="0.25">
      <c r="A68" s="70" t="s">
        <v>475</v>
      </c>
      <c r="B68" s="78">
        <v>44136</v>
      </c>
      <c r="C68" s="78">
        <v>44196</v>
      </c>
      <c r="D68" s="79">
        <v>306.42</v>
      </c>
    </row>
    <row r="69" spans="1:4" ht="15.4" customHeight="1" x14ac:dyDescent="0.25">
      <c r="A69" s="70" t="s">
        <v>476</v>
      </c>
      <c r="B69" s="78">
        <v>44136</v>
      </c>
      <c r="C69" s="78">
        <v>44196</v>
      </c>
      <c r="D69" s="79">
        <v>204.27</v>
      </c>
    </row>
    <row r="70" spans="1:4" ht="15.4" customHeight="1" x14ac:dyDescent="0.25">
      <c r="A70" s="70" t="s">
        <v>477</v>
      </c>
      <c r="B70" s="78">
        <v>44136</v>
      </c>
      <c r="C70" s="78">
        <v>44196</v>
      </c>
      <c r="D70" s="79">
        <v>102.14</v>
      </c>
    </row>
    <row r="71" spans="1:4" ht="15.4" customHeight="1" x14ac:dyDescent="0.25">
      <c r="A71" s="70" t="s">
        <v>478</v>
      </c>
      <c r="B71" s="78">
        <v>44136</v>
      </c>
      <c r="C71" s="78">
        <v>44196</v>
      </c>
      <c r="D71" s="79">
        <v>204.27</v>
      </c>
    </row>
    <row r="72" spans="1:4" x14ac:dyDescent="0.25">
      <c r="A72" s="70" t="s">
        <v>479</v>
      </c>
      <c r="B72" s="78">
        <v>44136</v>
      </c>
      <c r="C72" s="78">
        <v>44196</v>
      </c>
      <c r="D72" s="79">
        <v>244.25</v>
      </c>
    </row>
    <row r="73" spans="1:4" x14ac:dyDescent="0.25">
      <c r="A73" s="70" t="s">
        <v>480</v>
      </c>
      <c r="B73" s="78">
        <v>44136</v>
      </c>
      <c r="C73" s="78">
        <v>44196</v>
      </c>
      <c r="D73" s="79">
        <v>122.13</v>
      </c>
    </row>
    <row r="74" spans="1:4" x14ac:dyDescent="0.25">
      <c r="A74" s="70" t="s">
        <v>481</v>
      </c>
      <c r="B74" s="78">
        <v>44136</v>
      </c>
      <c r="C74" s="78">
        <v>44196</v>
      </c>
      <c r="D74" s="79">
        <v>244.25</v>
      </c>
    </row>
    <row r="75" spans="1:4" x14ac:dyDescent="0.25">
      <c r="A75" s="70" t="s">
        <v>482</v>
      </c>
      <c r="B75" s="78">
        <v>44136</v>
      </c>
      <c r="C75" s="78">
        <v>44196</v>
      </c>
      <c r="D75" s="79">
        <v>364.02</v>
      </c>
    </row>
    <row r="76" spans="1:4" x14ac:dyDescent="0.25">
      <c r="A76" s="70" t="s">
        <v>483</v>
      </c>
      <c r="B76" s="78">
        <v>44136</v>
      </c>
      <c r="C76" s="78">
        <v>44196</v>
      </c>
      <c r="D76" s="79">
        <v>182.01</v>
      </c>
    </row>
    <row r="77" spans="1:4" x14ac:dyDescent="0.25">
      <c r="A77" s="70" t="s">
        <v>484</v>
      </c>
      <c r="B77" s="78">
        <v>44136</v>
      </c>
      <c r="C77" s="78">
        <v>44196</v>
      </c>
      <c r="D77" s="79">
        <v>364.02</v>
      </c>
    </row>
    <row r="78" spans="1:4" x14ac:dyDescent="0.25">
      <c r="A78" s="70" t="s">
        <v>485</v>
      </c>
      <c r="B78" s="78">
        <v>44136</v>
      </c>
      <c r="C78" s="78">
        <v>44196</v>
      </c>
      <c r="D78" s="79">
        <v>181.85</v>
      </c>
    </row>
    <row r="79" spans="1:4" x14ac:dyDescent="0.25">
      <c r="A79" s="70" t="s">
        <v>486</v>
      </c>
      <c r="B79" s="78">
        <v>44136</v>
      </c>
      <c r="C79" s="78">
        <v>44196</v>
      </c>
      <c r="D79" s="79">
        <v>90.93</v>
      </c>
    </row>
    <row r="80" spans="1:4" x14ac:dyDescent="0.25">
      <c r="A80" s="70" t="s">
        <v>487</v>
      </c>
      <c r="B80" s="78">
        <v>44136</v>
      </c>
      <c r="C80" s="78">
        <v>44196</v>
      </c>
      <c r="D80" s="79">
        <v>181.85</v>
      </c>
    </row>
    <row r="81" spans="1:4" x14ac:dyDescent="0.25">
      <c r="A81" s="70" t="s">
        <v>488</v>
      </c>
      <c r="B81" s="78">
        <v>44136</v>
      </c>
      <c r="C81" s="78">
        <v>44196</v>
      </c>
      <c r="D81" s="79">
        <v>121.24</v>
      </c>
    </row>
    <row r="82" spans="1:4" x14ac:dyDescent="0.25">
      <c r="A82" s="70" t="s">
        <v>489</v>
      </c>
      <c r="B82" s="78">
        <v>44136</v>
      </c>
      <c r="C82" s="78">
        <v>44196</v>
      </c>
      <c r="D82" s="79">
        <v>60.62</v>
      </c>
    </row>
    <row r="83" spans="1:4" x14ac:dyDescent="0.25">
      <c r="A83" s="70" t="s">
        <v>490</v>
      </c>
      <c r="B83" s="78">
        <v>44136</v>
      </c>
      <c r="C83" s="78">
        <v>44196</v>
      </c>
      <c r="D83" s="79">
        <v>121.24</v>
      </c>
    </row>
    <row r="84" spans="1:4" x14ac:dyDescent="0.25">
      <c r="A84" s="70" t="s">
        <v>491</v>
      </c>
      <c r="B84" s="78">
        <v>44136</v>
      </c>
      <c r="C84" s="78">
        <v>44196</v>
      </c>
      <c r="D84" s="79">
        <v>181.85</v>
      </c>
    </row>
    <row r="85" spans="1:4" x14ac:dyDescent="0.25">
      <c r="A85" s="70" t="s">
        <v>492</v>
      </c>
      <c r="B85" s="78">
        <v>44136</v>
      </c>
      <c r="C85" s="78">
        <v>44196</v>
      </c>
      <c r="D85" s="79">
        <v>90.93</v>
      </c>
    </row>
    <row r="86" spans="1:4" x14ac:dyDescent="0.25">
      <c r="A86" s="70" t="s">
        <v>493</v>
      </c>
      <c r="B86" s="78">
        <v>44136</v>
      </c>
      <c r="C86" s="78">
        <v>44196</v>
      </c>
      <c r="D86" s="79">
        <v>181.85</v>
      </c>
    </row>
    <row r="87" spans="1:4" x14ac:dyDescent="0.25">
      <c r="A87" s="70" t="s">
        <v>500</v>
      </c>
      <c r="B87" s="78">
        <v>44197</v>
      </c>
      <c r="C87" s="78">
        <v>44214</v>
      </c>
      <c r="D87" s="79">
        <v>590.17999999999995</v>
      </c>
    </row>
    <row r="88" spans="1:4" x14ac:dyDescent="0.25">
      <c r="A88" s="70" t="s">
        <v>501</v>
      </c>
      <c r="B88" s="78">
        <v>44197</v>
      </c>
      <c r="C88" s="78">
        <v>44214</v>
      </c>
      <c r="D88" s="79">
        <v>295.08999999999997</v>
      </c>
    </row>
    <row r="89" spans="1:4" x14ac:dyDescent="0.25">
      <c r="A89" s="70" t="s">
        <v>502</v>
      </c>
      <c r="B89" s="78">
        <v>44197</v>
      </c>
      <c r="C89" s="78">
        <v>44214</v>
      </c>
      <c r="D89" s="79">
        <v>590.17999999999995</v>
      </c>
    </row>
    <row r="90" spans="1:4" x14ac:dyDescent="0.25">
      <c r="A90" s="70" t="s">
        <v>503</v>
      </c>
      <c r="B90" s="78">
        <v>44197</v>
      </c>
      <c r="C90" s="78">
        <v>44214</v>
      </c>
      <c r="D90" s="79">
        <v>386.58</v>
      </c>
    </row>
    <row r="91" spans="1:4" x14ac:dyDescent="0.25">
      <c r="A91" s="70" t="s">
        <v>504</v>
      </c>
      <c r="B91" s="78">
        <v>44197</v>
      </c>
      <c r="C91" s="78">
        <v>44214</v>
      </c>
      <c r="D91" s="79">
        <v>193.29</v>
      </c>
    </row>
    <row r="92" spans="1:4" x14ac:dyDescent="0.25">
      <c r="A92" s="70" t="s">
        <v>505</v>
      </c>
      <c r="B92" s="78">
        <v>44197</v>
      </c>
      <c r="C92" s="78">
        <v>44214</v>
      </c>
      <c r="D92" s="79">
        <v>386.58</v>
      </c>
    </row>
    <row r="93" spans="1:4" x14ac:dyDescent="0.25">
      <c r="A93" s="70" t="s">
        <v>506</v>
      </c>
      <c r="B93" s="78">
        <v>44197</v>
      </c>
      <c r="C93" s="78">
        <v>44214</v>
      </c>
      <c r="D93" s="79">
        <v>317.35000000000002</v>
      </c>
    </row>
    <row r="94" spans="1:4" x14ac:dyDescent="0.25">
      <c r="A94" s="70" t="s">
        <v>507</v>
      </c>
      <c r="B94" s="78">
        <v>44197</v>
      </c>
      <c r="C94" s="78">
        <v>44214</v>
      </c>
      <c r="D94" s="79">
        <v>158.68</v>
      </c>
    </row>
    <row r="95" spans="1:4" x14ac:dyDescent="0.25">
      <c r="A95" s="70" t="s">
        <v>508</v>
      </c>
      <c r="B95" s="78">
        <v>44197</v>
      </c>
      <c r="C95" s="78">
        <v>44214</v>
      </c>
      <c r="D95" s="79">
        <v>317.35000000000002</v>
      </c>
    </row>
    <row r="96" spans="1:4" x14ac:dyDescent="0.25">
      <c r="A96" s="70" t="s">
        <v>509</v>
      </c>
      <c r="B96" s="78">
        <v>44197</v>
      </c>
      <c r="C96" s="78">
        <v>44214</v>
      </c>
      <c r="D96" s="79">
        <v>435.97</v>
      </c>
    </row>
    <row r="97" spans="1:4" x14ac:dyDescent="0.25">
      <c r="A97" s="70" t="s">
        <v>510</v>
      </c>
      <c r="B97" s="78">
        <v>44197</v>
      </c>
      <c r="C97" s="78">
        <v>44214</v>
      </c>
      <c r="D97" s="79">
        <v>217.99</v>
      </c>
    </row>
    <row r="98" spans="1:4" x14ac:dyDescent="0.25">
      <c r="A98" s="70" t="s">
        <v>511</v>
      </c>
      <c r="B98" s="78">
        <v>44197</v>
      </c>
      <c r="C98" s="78">
        <v>44214</v>
      </c>
      <c r="D98" s="79">
        <v>435.97</v>
      </c>
    </row>
    <row r="99" spans="1:4" x14ac:dyDescent="0.25">
      <c r="A99" s="70" t="s">
        <v>512</v>
      </c>
      <c r="B99" s="78">
        <v>44197</v>
      </c>
      <c r="C99" s="78">
        <v>44214</v>
      </c>
      <c r="D99" s="79">
        <v>332.04</v>
      </c>
    </row>
    <row r="100" spans="1:4" x14ac:dyDescent="0.25">
      <c r="A100" s="70" t="s">
        <v>513</v>
      </c>
      <c r="B100" s="78">
        <v>44197</v>
      </c>
      <c r="C100" s="78">
        <v>44214</v>
      </c>
      <c r="D100" s="79">
        <v>166.02</v>
      </c>
    </row>
    <row r="101" spans="1:4" x14ac:dyDescent="0.25">
      <c r="A101" s="70" t="s">
        <v>514</v>
      </c>
      <c r="B101" s="78">
        <v>44197</v>
      </c>
      <c r="C101" s="78">
        <v>44214</v>
      </c>
      <c r="D101" s="79">
        <v>332.04</v>
      </c>
    </row>
    <row r="102" spans="1:4" x14ac:dyDescent="0.25">
      <c r="A102" s="70" t="s">
        <v>515</v>
      </c>
      <c r="B102" s="78">
        <v>44197</v>
      </c>
      <c r="C102" s="78">
        <v>44214</v>
      </c>
      <c r="D102" s="79">
        <v>217.49</v>
      </c>
    </row>
    <row r="103" spans="1:4" x14ac:dyDescent="0.25">
      <c r="A103" s="70" t="s">
        <v>516</v>
      </c>
      <c r="B103" s="78">
        <v>44197</v>
      </c>
      <c r="C103" s="78">
        <v>44214</v>
      </c>
      <c r="D103" s="79">
        <v>108.75</v>
      </c>
    </row>
    <row r="104" spans="1:4" x14ac:dyDescent="0.25">
      <c r="A104" s="70" t="s">
        <v>517</v>
      </c>
      <c r="B104" s="78">
        <v>44197</v>
      </c>
      <c r="C104" s="78">
        <v>44214</v>
      </c>
      <c r="D104" s="79">
        <v>217.49</v>
      </c>
    </row>
    <row r="105" spans="1:4" x14ac:dyDescent="0.25">
      <c r="A105" s="70" t="s">
        <v>518</v>
      </c>
      <c r="B105" s="78">
        <v>44197</v>
      </c>
      <c r="C105" s="78">
        <v>44214</v>
      </c>
      <c r="D105" s="79">
        <v>178.54</v>
      </c>
    </row>
    <row r="106" spans="1:4" x14ac:dyDescent="0.25">
      <c r="A106" s="70" t="s">
        <v>519</v>
      </c>
      <c r="B106" s="78">
        <v>44197</v>
      </c>
      <c r="C106" s="78">
        <v>44214</v>
      </c>
      <c r="D106" s="79">
        <v>89.27</v>
      </c>
    </row>
    <row r="107" spans="1:4" x14ac:dyDescent="0.25">
      <c r="A107" s="70" t="s">
        <v>520</v>
      </c>
      <c r="B107" s="78">
        <v>44197</v>
      </c>
      <c r="C107" s="78">
        <v>44214</v>
      </c>
      <c r="D107" s="79">
        <v>178.54</v>
      </c>
    </row>
    <row r="108" spans="1:4" x14ac:dyDescent="0.25">
      <c r="A108" s="70" t="s">
        <v>521</v>
      </c>
      <c r="B108" s="78">
        <v>44197</v>
      </c>
      <c r="C108" s="78">
        <v>44214</v>
      </c>
      <c r="D108" s="79">
        <v>311.39999999999998</v>
      </c>
    </row>
    <row r="109" spans="1:4" x14ac:dyDescent="0.25">
      <c r="A109" s="70" t="s">
        <v>522</v>
      </c>
      <c r="B109" s="78">
        <v>44197</v>
      </c>
      <c r="C109" s="78">
        <v>44214</v>
      </c>
      <c r="D109" s="79">
        <v>155.69999999999999</v>
      </c>
    </row>
    <row r="110" spans="1:4" x14ac:dyDescent="0.25">
      <c r="A110" s="70" t="s">
        <v>523</v>
      </c>
      <c r="B110" s="78">
        <v>44197</v>
      </c>
      <c r="C110" s="78">
        <v>44214</v>
      </c>
      <c r="D110" s="79">
        <v>311.39999999999998</v>
      </c>
    </row>
    <row r="111" spans="1:4" x14ac:dyDescent="0.25">
      <c r="A111" s="70" t="s">
        <v>470</v>
      </c>
      <c r="B111" s="78">
        <v>44197</v>
      </c>
      <c r="C111" s="78">
        <v>44214</v>
      </c>
      <c r="D111" s="79">
        <v>590.17999999999995</v>
      </c>
    </row>
    <row r="112" spans="1:4" x14ac:dyDescent="0.25">
      <c r="A112" s="70" t="s">
        <v>471</v>
      </c>
      <c r="B112" s="78">
        <v>44197</v>
      </c>
      <c r="C112" s="78">
        <v>44214</v>
      </c>
      <c r="D112" s="79">
        <v>295.08999999999997</v>
      </c>
    </row>
    <row r="113" spans="1:4" x14ac:dyDescent="0.25">
      <c r="A113" s="70" t="s">
        <v>472</v>
      </c>
      <c r="B113" s="78">
        <v>44197</v>
      </c>
      <c r="C113" s="78">
        <v>44214</v>
      </c>
      <c r="D113" s="79">
        <v>590.17999999999995</v>
      </c>
    </row>
    <row r="114" spans="1:4" x14ac:dyDescent="0.25">
      <c r="A114" s="70" t="s">
        <v>473</v>
      </c>
      <c r="B114" s="78">
        <v>44197</v>
      </c>
      <c r="C114" s="78">
        <v>44214</v>
      </c>
      <c r="D114" s="79">
        <v>386.58</v>
      </c>
    </row>
    <row r="115" spans="1:4" x14ac:dyDescent="0.25">
      <c r="A115" s="70" t="s">
        <v>474</v>
      </c>
      <c r="B115" s="78">
        <v>44197</v>
      </c>
      <c r="C115" s="78">
        <v>44214</v>
      </c>
      <c r="D115" s="79">
        <v>193.29</v>
      </c>
    </row>
    <row r="116" spans="1:4" x14ac:dyDescent="0.25">
      <c r="A116" s="70" t="s">
        <v>475</v>
      </c>
      <c r="B116" s="78">
        <v>44197</v>
      </c>
      <c r="C116" s="78">
        <v>44214</v>
      </c>
      <c r="D116" s="79">
        <v>386.58</v>
      </c>
    </row>
    <row r="117" spans="1:4" x14ac:dyDescent="0.25">
      <c r="A117" s="70" t="s">
        <v>476</v>
      </c>
      <c r="B117" s="78">
        <v>44197</v>
      </c>
      <c r="C117" s="78">
        <v>44214</v>
      </c>
      <c r="D117" s="79">
        <v>317.35000000000002</v>
      </c>
    </row>
    <row r="118" spans="1:4" x14ac:dyDescent="0.25">
      <c r="A118" s="70" t="s">
        <v>477</v>
      </c>
      <c r="B118" s="78">
        <v>44197</v>
      </c>
      <c r="C118" s="78">
        <v>44214</v>
      </c>
      <c r="D118" s="79">
        <v>158.68</v>
      </c>
    </row>
    <row r="119" spans="1:4" x14ac:dyDescent="0.25">
      <c r="A119" s="70" t="s">
        <v>478</v>
      </c>
      <c r="B119" s="78">
        <v>44197</v>
      </c>
      <c r="C119" s="78">
        <v>44214</v>
      </c>
      <c r="D119" s="79">
        <v>317.35000000000002</v>
      </c>
    </row>
    <row r="120" spans="1:4" x14ac:dyDescent="0.25">
      <c r="A120" s="70" t="s">
        <v>479</v>
      </c>
      <c r="B120" s="78">
        <v>44197</v>
      </c>
      <c r="C120" s="78">
        <v>44214</v>
      </c>
      <c r="D120" s="79">
        <v>435.97</v>
      </c>
    </row>
    <row r="121" spans="1:4" x14ac:dyDescent="0.25">
      <c r="A121" s="70" t="s">
        <v>480</v>
      </c>
      <c r="B121" s="78">
        <v>44197</v>
      </c>
      <c r="C121" s="78">
        <v>44214</v>
      </c>
      <c r="D121" s="79">
        <v>217.99</v>
      </c>
    </row>
    <row r="122" spans="1:4" x14ac:dyDescent="0.25">
      <c r="A122" s="70" t="s">
        <v>481</v>
      </c>
      <c r="B122" s="78">
        <v>44197</v>
      </c>
      <c r="C122" s="78">
        <v>44214</v>
      </c>
      <c r="D122" s="79">
        <v>435.97</v>
      </c>
    </row>
    <row r="123" spans="1:4" x14ac:dyDescent="0.25">
      <c r="A123" s="70" t="s">
        <v>482</v>
      </c>
      <c r="B123" s="78">
        <v>44197</v>
      </c>
      <c r="C123" s="78">
        <v>44214</v>
      </c>
      <c r="D123" s="79">
        <v>332.04</v>
      </c>
    </row>
    <row r="124" spans="1:4" x14ac:dyDescent="0.25">
      <c r="A124" s="70" t="s">
        <v>483</v>
      </c>
      <c r="B124" s="78">
        <v>44197</v>
      </c>
      <c r="C124" s="78">
        <v>44214</v>
      </c>
      <c r="D124" s="79">
        <v>166.02</v>
      </c>
    </row>
    <row r="125" spans="1:4" x14ac:dyDescent="0.25">
      <c r="A125" s="70" t="s">
        <v>484</v>
      </c>
      <c r="B125" s="78">
        <v>44197</v>
      </c>
      <c r="C125" s="78">
        <v>44214</v>
      </c>
      <c r="D125" s="79">
        <v>332.04</v>
      </c>
    </row>
    <row r="126" spans="1:4" x14ac:dyDescent="0.25">
      <c r="A126" s="70" t="s">
        <v>485</v>
      </c>
      <c r="B126" s="78">
        <v>44197</v>
      </c>
      <c r="C126" s="78">
        <v>44214</v>
      </c>
      <c r="D126" s="79">
        <v>217.49</v>
      </c>
    </row>
    <row r="127" spans="1:4" x14ac:dyDescent="0.25">
      <c r="A127" s="70" t="s">
        <v>486</v>
      </c>
      <c r="B127" s="78">
        <v>44197</v>
      </c>
      <c r="C127" s="78">
        <v>44214</v>
      </c>
      <c r="D127" s="79">
        <v>108.75</v>
      </c>
    </row>
    <row r="128" spans="1:4" x14ac:dyDescent="0.25">
      <c r="A128" s="70" t="s">
        <v>487</v>
      </c>
      <c r="B128" s="78">
        <v>44197</v>
      </c>
      <c r="C128" s="78">
        <v>44214</v>
      </c>
      <c r="D128" s="79">
        <v>217.49</v>
      </c>
    </row>
    <row r="129" spans="1:4" x14ac:dyDescent="0.25">
      <c r="A129" s="70" t="s">
        <v>488</v>
      </c>
      <c r="B129" s="78">
        <v>44197</v>
      </c>
      <c r="C129" s="78">
        <v>44214</v>
      </c>
      <c r="D129" s="79">
        <v>178.54</v>
      </c>
    </row>
    <row r="130" spans="1:4" x14ac:dyDescent="0.25">
      <c r="A130" s="70" t="s">
        <v>489</v>
      </c>
      <c r="B130" s="78">
        <v>44197</v>
      </c>
      <c r="C130" s="78">
        <v>44214</v>
      </c>
      <c r="D130" s="79">
        <v>89.27</v>
      </c>
    </row>
    <row r="131" spans="1:4" x14ac:dyDescent="0.25">
      <c r="A131" s="70" t="s">
        <v>490</v>
      </c>
      <c r="B131" s="78">
        <v>44197</v>
      </c>
      <c r="C131" s="78">
        <v>44214</v>
      </c>
      <c r="D131" s="79">
        <v>178.54</v>
      </c>
    </row>
    <row r="132" spans="1:4" x14ac:dyDescent="0.25">
      <c r="A132" s="70" t="s">
        <v>491</v>
      </c>
      <c r="B132" s="78">
        <v>44197</v>
      </c>
      <c r="C132" s="78">
        <v>44214</v>
      </c>
      <c r="D132" s="79">
        <v>311.39999999999998</v>
      </c>
    </row>
    <row r="133" spans="1:4" x14ac:dyDescent="0.25">
      <c r="A133" s="70" t="s">
        <v>492</v>
      </c>
      <c r="B133" s="78">
        <v>44197</v>
      </c>
      <c r="C133" s="78">
        <v>44214</v>
      </c>
      <c r="D133" s="79">
        <v>155.69999999999999</v>
      </c>
    </row>
    <row r="134" spans="1:4" x14ac:dyDescent="0.25">
      <c r="A134" s="70" t="s">
        <v>493</v>
      </c>
      <c r="B134" s="78">
        <v>44197</v>
      </c>
      <c r="C134" s="78">
        <v>44214</v>
      </c>
      <c r="D134" s="79">
        <v>311.39999999999998</v>
      </c>
    </row>
    <row r="135" spans="1:4" x14ac:dyDescent="0.25">
      <c r="A135" s="70" t="s">
        <v>500</v>
      </c>
      <c r="B135" s="78">
        <v>44215</v>
      </c>
      <c r="C135" s="78">
        <v>2958465</v>
      </c>
      <c r="D135" s="79">
        <v>590.17999999999995</v>
      </c>
    </row>
    <row r="136" spans="1:4" x14ac:dyDescent="0.25">
      <c r="A136" s="70" t="s">
        <v>501</v>
      </c>
      <c r="B136" s="78">
        <v>44215</v>
      </c>
      <c r="C136" s="78">
        <v>2958465</v>
      </c>
      <c r="D136" s="79">
        <v>295.08999999999997</v>
      </c>
    </row>
    <row r="137" spans="1:4" x14ac:dyDescent="0.25">
      <c r="A137" s="70" t="s">
        <v>502</v>
      </c>
      <c r="B137" s="78">
        <v>44215</v>
      </c>
      <c r="C137" s="78">
        <v>2958465</v>
      </c>
      <c r="D137" s="79">
        <v>590.17999999999995</v>
      </c>
    </row>
    <row r="138" spans="1:4" x14ac:dyDescent="0.25">
      <c r="A138" s="70" t="s">
        <v>503</v>
      </c>
      <c r="B138" s="78">
        <v>44215</v>
      </c>
      <c r="C138" s="78">
        <v>2958465</v>
      </c>
      <c r="D138" s="79">
        <v>386.58</v>
      </c>
    </row>
    <row r="139" spans="1:4" x14ac:dyDescent="0.25">
      <c r="A139" s="70" t="s">
        <v>504</v>
      </c>
      <c r="B139" s="78">
        <v>44215</v>
      </c>
      <c r="C139" s="78">
        <v>2958465</v>
      </c>
      <c r="D139" s="79">
        <v>193.29</v>
      </c>
    </row>
    <row r="140" spans="1:4" x14ac:dyDescent="0.25">
      <c r="A140" s="70" t="s">
        <v>505</v>
      </c>
      <c r="B140" s="78">
        <v>44215</v>
      </c>
      <c r="C140" s="78">
        <v>2958465</v>
      </c>
      <c r="D140" s="79">
        <v>386.58</v>
      </c>
    </row>
    <row r="141" spans="1:4" x14ac:dyDescent="0.25">
      <c r="A141" s="70" t="s">
        <v>506</v>
      </c>
      <c r="B141" s="78">
        <v>44215</v>
      </c>
      <c r="C141" s="78">
        <v>2958465</v>
      </c>
      <c r="D141" s="79">
        <v>317.35000000000002</v>
      </c>
    </row>
    <row r="142" spans="1:4" x14ac:dyDescent="0.25">
      <c r="A142" s="70" t="s">
        <v>507</v>
      </c>
      <c r="B142" s="78">
        <v>44215</v>
      </c>
      <c r="C142" s="78">
        <v>2958465</v>
      </c>
      <c r="D142" s="79">
        <v>158.68</v>
      </c>
    </row>
    <row r="143" spans="1:4" x14ac:dyDescent="0.25">
      <c r="A143" s="70" t="s">
        <v>508</v>
      </c>
      <c r="B143" s="78">
        <v>44215</v>
      </c>
      <c r="C143" s="78">
        <v>2958465</v>
      </c>
      <c r="D143" s="79">
        <v>317.35000000000002</v>
      </c>
    </row>
    <row r="144" spans="1:4" x14ac:dyDescent="0.25">
      <c r="A144" s="70" t="s">
        <v>509</v>
      </c>
      <c r="B144" s="78">
        <v>44215</v>
      </c>
      <c r="C144" s="78">
        <v>2958465</v>
      </c>
      <c r="D144" s="79">
        <v>435.97</v>
      </c>
    </row>
    <row r="145" spans="1:4" x14ac:dyDescent="0.25">
      <c r="A145" s="70" t="s">
        <v>510</v>
      </c>
      <c r="B145" s="78">
        <v>44215</v>
      </c>
      <c r="C145" s="78">
        <v>2958465</v>
      </c>
      <c r="D145" s="79">
        <v>217.99</v>
      </c>
    </row>
    <row r="146" spans="1:4" x14ac:dyDescent="0.25">
      <c r="A146" s="70" t="s">
        <v>511</v>
      </c>
      <c r="B146" s="78">
        <v>44215</v>
      </c>
      <c r="C146" s="78">
        <v>2958465</v>
      </c>
      <c r="D146" s="79">
        <v>435.97</v>
      </c>
    </row>
    <row r="147" spans="1:4" x14ac:dyDescent="0.25">
      <c r="A147" s="70" t="s">
        <v>512</v>
      </c>
      <c r="B147" s="78">
        <v>44215</v>
      </c>
      <c r="C147" s="78">
        <v>2958465</v>
      </c>
      <c r="D147" s="79">
        <v>332.04</v>
      </c>
    </row>
    <row r="148" spans="1:4" x14ac:dyDescent="0.25">
      <c r="A148" s="70" t="s">
        <v>513</v>
      </c>
      <c r="B148" s="78">
        <v>44215</v>
      </c>
      <c r="C148" s="78">
        <v>2958465</v>
      </c>
      <c r="D148" s="79">
        <v>166.02</v>
      </c>
    </row>
    <row r="149" spans="1:4" x14ac:dyDescent="0.25">
      <c r="A149" s="70" t="s">
        <v>514</v>
      </c>
      <c r="B149" s="78">
        <v>44215</v>
      </c>
      <c r="C149" s="78">
        <v>2958465</v>
      </c>
      <c r="D149" s="79">
        <v>332.04</v>
      </c>
    </row>
    <row r="150" spans="1:4" x14ac:dyDescent="0.25">
      <c r="A150" s="70" t="s">
        <v>515</v>
      </c>
      <c r="B150" s="78">
        <v>44215</v>
      </c>
      <c r="C150" s="78">
        <v>2958465</v>
      </c>
      <c r="D150" s="79">
        <v>217.49</v>
      </c>
    </row>
    <row r="151" spans="1:4" x14ac:dyDescent="0.25">
      <c r="A151" s="70" t="s">
        <v>516</v>
      </c>
      <c r="B151" s="78">
        <v>44215</v>
      </c>
      <c r="C151" s="78">
        <v>2958465</v>
      </c>
      <c r="D151" s="79">
        <v>108.75</v>
      </c>
    </row>
    <row r="152" spans="1:4" x14ac:dyDescent="0.25">
      <c r="A152" s="70" t="s">
        <v>517</v>
      </c>
      <c r="B152" s="78">
        <v>44215</v>
      </c>
      <c r="C152" s="78">
        <v>2958465</v>
      </c>
      <c r="D152" s="79">
        <v>217.49</v>
      </c>
    </row>
    <row r="153" spans="1:4" x14ac:dyDescent="0.25">
      <c r="A153" s="70" t="s">
        <v>518</v>
      </c>
      <c r="B153" s="78">
        <v>44215</v>
      </c>
      <c r="C153" s="78">
        <v>2958465</v>
      </c>
      <c r="D153" s="79">
        <v>178.54</v>
      </c>
    </row>
    <row r="154" spans="1:4" x14ac:dyDescent="0.25">
      <c r="A154" s="70" t="s">
        <v>519</v>
      </c>
      <c r="B154" s="78">
        <v>44215</v>
      </c>
      <c r="C154" s="78">
        <v>2958465</v>
      </c>
      <c r="D154" s="79">
        <v>89.27</v>
      </c>
    </row>
    <row r="155" spans="1:4" x14ac:dyDescent="0.25">
      <c r="A155" s="70" t="s">
        <v>520</v>
      </c>
      <c r="B155" s="78">
        <v>44215</v>
      </c>
      <c r="C155" s="78">
        <v>2958465</v>
      </c>
      <c r="D155" s="79">
        <v>178.54</v>
      </c>
    </row>
    <row r="156" spans="1:4" x14ac:dyDescent="0.25">
      <c r="A156" s="70" t="s">
        <v>521</v>
      </c>
      <c r="B156" s="78">
        <v>44215</v>
      </c>
      <c r="C156" s="78">
        <v>2958465</v>
      </c>
      <c r="D156" s="79">
        <v>311.39999999999998</v>
      </c>
    </row>
    <row r="157" spans="1:4" x14ac:dyDescent="0.25">
      <c r="A157" s="70" t="s">
        <v>522</v>
      </c>
      <c r="B157" s="78">
        <v>44215</v>
      </c>
      <c r="C157" s="78">
        <v>2958465</v>
      </c>
      <c r="D157" s="79">
        <v>155.69999999999999</v>
      </c>
    </row>
    <row r="158" spans="1:4" x14ac:dyDescent="0.25">
      <c r="A158" s="70" t="s">
        <v>523</v>
      </c>
      <c r="B158" s="78">
        <v>44215</v>
      </c>
      <c r="C158" s="78">
        <v>2958465</v>
      </c>
      <c r="D158" s="79">
        <v>311.39999999999998</v>
      </c>
    </row>
    <row r="159" spans="1:4" x14ac:dyDescent="0.25">
      <c r="A159" s="70" t="s">
        <v>470</v>
      </c>
      <c r="B159" s="78">
        <v>44215</v>
      </c>
      <c r="C159" s="78">
        <v>2958465</v>
      </c>
      <c r="D159" s="79">
        <v>759.08755496214076</v>
      </c>
    </row>
    <row r="160" spans="1:4" x14ac:dyDescent="0.25">
      <c r="A160" s="70" t="s">
        <v>471</v>
      </c>
      <c r="B160" s="78">
        <v>44215</v>
      </c>
      <c r="C160" s="78">
        <v>2958465</v>
      </c>
      <c r="D160" s="79">
        <v>379.55</v>
      </c>
    </row>
    <row r="161" spans="1:4" x14ac:dyDescent="0.25">
      <c r="A161" s="70" t="s">
        <v>472</v>
      </c>
      <c r="B161" s="78">
        <v>44215</v>
      </c>
      <c r="C161" s="78">
        <v>2958465</v>
      </c>
      <c r="D161" s="79">
        <v>759.08755496214076</v>
      </c>
    </row>
    <row r="162" spans="1:4" x14ac:dyDescent="0.25">
      <c r="A162" s="70" t="s">
        <v>473</v>
      </c>
      <c r="B162" s="78">
        <v>44215</v>
      </c>
      <c r="C162" s="78">
        <v>2958465</v>
      </c>
      <c r="D162" s="79">
        <v>497.21732017881476</v>
      </c>
    </row>
    <row r="163" spans="1:4" x14ac:dyDescent="0.25">
      <c r="A163" s="70" t="s">
        <v>474</v>
      </c>
      <c r="B163" s="78">
        <v>44215</v>
      </c>
      <c r="C163" s="78">
        <v>2958465</v>
      </c>
      <c r="D163" s="79">
        <v>248.61</v>
      </c>
    </row>
    <row r="164" spans="1:4" x14ac:dyDescent="0.25">
      <c r="A164" s="70" t="s">
        <v>475</v>
      </c>
      <c r="B164" s="78">
        <v>44215</v>
      </c>
      <c r="C164" s="78">
        <v>2958465</v>
      </c>
      <c r="D164" s="79">
        <v>497.21732017881476</v>
      </c>
    </row>
    <row r="165" spans="1:4" x14ac:dyDescent="0.25">
      <c r="A165" s="70" t="s">
        <v>476</v>
      </c>
      <c r="B165" s="78">
        <v>44215</v>
      </c>
      <c r="C165" s="78">
        <v>2958465</v>
      </c>
      <c r="D165" s="79">
        <v>408.18144035248395</v>
      </c>
    </row>
    <row r="166" spans="1:4" x14ac:dyDescent="0.25">
      <c r="A166" s="70" t="s">
        <v>477</v>
      </c>
      <c r="B166" s="78">
        <v>44215</v>
      </c>
      <c r="C166" s="78">
        <v>2958465</v>
      </c>
      <c r="D166" s="79">
        <v>204.09</v>
      </c>
    </row>
    <row r="167" spans="1:4" x14ac:dyDescent="0.25">
      <c r="A167" s="70" t="s">
        <v>478</v>
      </c>
      <c r="B167" s="78">
        <v>44215</v>
      </c>
      <c r="C167" s="78">
        <v>2958465</v>
      </c>
      <c r="D167" s="79">
        <v>408.18144035248395</v>
      </c>
    </row>
    <row r="168" spans="1:4" x14ac:dyDescent="0.25">
      <c r="A168" s="70" t="s">
        <v>479</v>
      </c>
      <c r="B168" s="78">
        <v>44215</v>
      </c>
      <c r="C168" s="78">
        <v>2958465</v>
      </c>
      <c r="D168" s="79">
        <v>560.73820000220064</v>
      </c>
    </row>
    <row r="169" spans="1:4" x14ac:dyDescent="0.25">
      <c r="A169" s="70" t="s">
        <v>480</v>
      </c>
      <c r="B169" s="78">
        <v>44215</v>
      </c>
      <c r="C169" s="78">
        <v>2958465</v>
      </c>
      <c r="D169" s="79">
        <v>280.37</v>
      </c>
    </row>
    <row r="170" spans="1:4" x14ac:dyDescent="0.25">
      <c r="A170" s="70" t="s">
        <v>481</v>
      </c>
      <c r="B170" s="78">
        <v>44215</v>
      </c>
      <c r="C170" s="78">
        <v>2958465</v>
      </c>
      <c r="D170" s="79">
        <v>408.18144035248395</v>
      </c>
    </row>
    <row r="171" spans="1:4" x14ac:dyDescent="0.25">
      <c r="A171" s="70" t="s">
        <v>482</v>
      </c>
      <c r="B171" s="78">
        <v>44215</v>
      </c>
      <c r="C171" s="78">
        <v>2958465</v>
      </c>
      <c r="D171" s="79">
        <v>427.06456755387796</v>
      </c>
    </row>
    <row r="172" spans="1:4" x14ac:dyDescent="0.25">
      <c r="A172" s="70" t="s">
        <v>483</v>
      </c>
      <c r="B172" s="78">
        <v>44215</v>
      </c>
      <c r="C172" s="78">
        <v>2958465</v>
      </c>
      <c r="D172" s="79">
        <v>213.53</v>
      </c>
    </row>
    <row r="173" spans="1:4" x14ac:dyDescent="0.25">
      <c r="A173" s="70" t="s">
        <v>484</v>
      </c>
      <c r="B173" s="78">
        <v>44215</v>
      </c>
      <c r="C173" s="78">
        <v>2958465</v>
      </c>
      <c r="D173" s="79">
        <v>427.06456755387796</v>
      </c>
    </row>
    <row r="174" spans="1:4" x14ac:dyDescent="0.25">
      <c r="A174" s="70" t="s">
        <v>485</v>
      </c>
      <c r="B174" s="78">
        <v>44215</v>
      </c>
      <c r="C174" s="78">
        <v>2958465</v>
      </c>
      <c r="D174" s="79">
        <v>279.7357148518318</v>
      </c>
    </row>
    <row r="175" spans="1:4" x14ac:dyDescent="0.25">
      <c r="A175" s="70" t="s">
        <v>486</v>
      </c>
      <c r="B175" s="78">
        <v>44215</v>
      </c>
      <c r="C175" s="78">
        <v>2958465</v>
      </c>
      <c r="D175" s="79">
        <v>139.87</v>
      </c>
    </row>
    <row r="176" spans="1:4" x14ac:dyDescent="0.25">
      <c r="A176" s="70" t="s">
        <v>487</v>
      </c>
      <c r="B176" s="78">
        <v>44215</v>
      </c>
      <c r="C176" s="78">
        <v>2958465</v>
      </c>
      <c r="D176" s="79">
        <v>279.7357148518318</v>
      </c>
    </row>
    <row r="177" spans="1:4" x14ac:dyDescent="0.25">
      <c r="A177" s="70" t="s">
        <v>488</v>
      </c>
      <c r="B177" s="78">
        <v>44215</v>
      </c>
      <c r="C177" s="78">
        <v>2958465</v>
      </c>
      <c r="D177" s="79">
        <v>229.6439049331361</v>
      </c>
    </row>
    <row r="178" spans="1:4" x14ac:dyDescent="0.25">
      <c r="A178" s="70" t="s">
        <v>489</v>
      </c>
      <c r="B178" s="78">
        <v>44215</v>
      </c>
      <c r="C178" s="78">
        <v>2958465</v>
      </c>
      <c r="D178" s="79">
        <v>114.82</v>
      </c>
    </row>
    <row r="179" spans="1:4" x14ac:dyDescent="0.25">
      <c r="A179" s="70" t="s">
        <v>490</v>
      </c>
      <c r="B179" s="78">
        <v>44215</v>
      </c>
      <c r="C179" s="78">
        <v>2958465</v>
      </c>
      <c r="D179" s="79">
        <v>229.6439049331361</v>
      </c>
    </row>
    <row r="180" spans="1:4" x14ac:dyDescent="0.25">
      <c r="A180" s="70" t="s">
        <v>491</v>
      </c>
      <c r="B180" s="78">
        <v>44215</v>
      </c>
      <c r="C180" s="78">
        <v>2958465</v>
      </c>
      <c r="D180" s="79">
        <v>400.5272857158576</v>
      </c>
    </row>
    <row r="181" spans="1:4" x14ac:dyDescent="0.25">
      <c r="A181" s="70" t="s">
        <v>492</v>
      </c>
      <c r="B181" s="78">
        <v>44215</v>
      </c>
      <c r="C181" s="78">
        <v>2958465</v>
      </c>
      <c r="D181" s="79">
        <v>200.27</v>
      </c>
    </row>
    <row r="182" spans="1:4" x14ac:dyDescent="0.25">
      <c r="A182" s="70" t="s">
        <v>493</v>
      </c>
      <c r="B182" s="78">
        <v>44215</v>
      </c>
      <c r="C182" s="78">
        <v>2958465</v>
      </c>
      <c r="D182" s="79">
        <v>400.5272857158576</v>
      </c>
    </row>
  </sheetData>
  <autoFilter ref="A2:D2" xr:uid="{00000000-0009-0000-0000-000008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0AE20617EFFE49AB2E56405D231937" ma:contentTypeVersion="11" ma:contentTypeDescription="Create a new document." ma:contentTypeScope="" ma:versionID="7906df8f30bb75f4900ebbc986231552">
  <xsd:schema xmlns:xsd="http://www.w3.org/2001/XMLSchema" xmlns:xs="http://www.w3.org/2001/XMLSchema" xmlns:p="http://schemas.microsoft.com/office/2006/metadata/properties" xmlns:ns1="http://schemas.microsoft.com/sharepoint/v3" targetNamespace="http://schemas.microsoft.com/office/2006/metadata/properties" ma:root="true" ma:fieldsID="cd30dcae271245c99710273dc22dfaee"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4" nillable="true" ma:displayName="Scheduling Start Date" ma:description="Scheduling Start Date is a site column created by the Publishing feature. It is used to specify the date and time on which this page will first appear to site visitors." ma:hidden="true" ma:internalName="PublishingStartDate" ma:readOnly="false">
      <xsd:simpleType>
        <xsd:restriction base="dms:Unknown"/>
      </xsd:simpleType>
    </xsd:element>
    <xsd:element name="PublishingExpirationDate" ma:index="5"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ma:readOnly="fals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6"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5AC77437-7EA7-48D8-9878-2A042E73D659}"/>
</file>

<file path=customXml/itemProps2.xml><?xml version="1.0" encoding="utf-8"?>
<ds:datastoreItem xmlns:ds="http://schemas.openxmlformats.org/officeDocument/2006/customXml" ds:itemID="{4CD89A15-8883-4CB6-BCD9-D4EA1ACBFC0A}"/>
</file>

<file path=customXml/itemProps3.xml><?xml version="1.0" encoding="utf-8"?>
<ds:datastoreItem xmlns:ds="http://schemas.openxmlformats.org/officeDocument/2006/customXml" ds:itemID="{03C1281F-307B-4225-8936-F42AD17FD4A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Instructions </vt:lpstr>
      <vt:lpstr>Claims Summary</vt:lpstr>
      <vt:lpstr>PCA Refence Sheet</vt:lpstr>
      <vt:lpstr>Lookup - PCA</vt:lpstr>
      <vt:lpstr>LTSS Rates</vt:lpstr>
      <vt:lpstr>Sheet1</vt:lpstr>
      <vt:lpstr>Lists</vt:lpstr>
      <vt:lpstr>New Retainer Proc Codes</vt:lpstr>
      <vt:lpstr>Sheet2</vt:lpstr>
      <vt:lpstr>'Instructions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Casey Brown</dc:creator>
  <cp:lastModifiedBy>Casey Brown</cp:lastModifiedBy>
  <dcterms:created xsi:type="dcterms:W3CDTF">2020-03-23T15:40:36Z</dcterms:created>
  <dcterms:modified xsi:type="dcterms:W3CDTF">2022-09-12T19:28:52Z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0x010100100AE20617EFFE49AB2E56405D231937</vt:lpwstr>
  </property>
</Properties>
</file>