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illfs1.chpdm.umbc.edu\dua\PCIS2-DDA-25\DDA Rates\General Ledger Rate Work A&amp;D\A&amp;D Draft Templates and Notes\GL Data Colection Template Updates May 2024\"/>
    </mc:Choice>
  </mc:AlternateContent>
  <xr:revisionPtr revIDLastSave="0" documentId="13_ncr:1_{BA1F2745-6580-4546-BF72-9D505AD89BA1}" xr6:coauthVersionLast="47" xr6:coauthVersionMax="47" xr10:uidLastSave="{00000000-0000-0000-0000-000000000000}"/>
  <bookViews>
    <workbookView xWindow="28680" yWindow="-120" windowWidth="29040" windowHeight="15840" tabRatio="728" activeTab="5" xr2:uid="{4D238F70-0791-4B4C-8EF6-16773E14EF74}"/>
  </bookViews>
  <sheets>
    <sheet name="Background" sheetId="90" r:id="rId1"/>
    <sheet name="Provider Information" sheetId="91" r:id="rId2"/>
    <sheet name="Cost Categories Defined" sheetId="89" r:id="rId3"/>
    <sheet name="M4-DH.1to1" sheetId="80" r:id="rId4"/>
    <sheet name="M6-DH.Small" sheetId="82" r:id="rId5"/>
    <sheet name="M7-DH.Large" sheetId="83"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F57" i="83" l="1"/>
  <c r="AL7" i="83"/>
  <c r="AK7" i="83"/>
  <c r="AE7" i="83"/>
  <c r="AD7" i="83"/>
  <c r="X7" i="83"/>
  <c r="W7" i="83"/>
  <c r="E7" i="83"/>
  <c r="D7" i="83"/>
  <c r="AL7" i="82"/>
  <c r="AK7" i="82"/>
  <c r="AE7" i="82"/>
  <c r="AD7" i="82"/>
  <c r="X7" i="82"/>
  <c r="W7" i="82"/>
  <c r="E7" i="82"/>
  <c r="D7" i="82"/>
  <c r="AL7" i="80"/>
  <c r="AK7" i="80"/>
  <c r="AE7" i="80"/>
  <c r="AD7" i="80"/>
  <c r="W7" i="80"/>
  <c r="X7" i="80"/>
  <c r="K7" i="80"/>
  <c r="E7" i="80"/>
  <c r="D7" i="80"/>
  <c r="BI11" i="83"/>
  <c r="BI7" i="83"/>
  <c r="BI11" i="82"/>
  <c r="BI7" i="82"/>
  <c r="BI11" i="80"/>
  <c r="BI7" i="80"/>
  <c r="D59" i="82"/>
  <c r="D59" i="83" l="1"/>
  <c r="L7" i="83" l="1"/>
  <c r="K7" i="83"/>
  <c r="Z7" i="82"/>
  <c r="Y7" i="82"/>
  <c r="L7" i="82"/>
  <c r="K7" i="82"/>
  <c r="Z7" i="80"/>
  <c r="Y7" i="80"/>
  <c r="L7" i="80"/>
  <c r="BI57" i="83" l="1"/>
  <c r="BI55" i="83"/>
  <c r="BF55" i="83"/>
  <c r="AX52" i="83"/>
  <c r="AW52" i="83"/>
  <c r="AX33" i="83"/>
  <c r="AW33" i="83"/>
  <c r="AN52" i="83"/>
  <c r="AM52" i="83"/>
  <c r="AL52" i="83"/>
  <c r="AK52" i="83"/>
  <c r="AN33" i="83"/>
  <c r="AM33" i="83"/>
  <c r="AL33" i="83"/>
  <c r="AK33" i="83"/>
  <c r="AG52" i="83"/>
  <c r="AF52" i="83"/>
  <c r="AE52" i="83"/>
  <c r="AD52" i="83"/>
  <c r="AG33" i="83"/>
  <c r="AF33" i="83"/>
  <c r="AE33" i="83"/>
  <c r="AD33" i="83"/>
  <c r="Z52" i="83"/>
  <c r="Y52" i="83"/>
  <c r="X52" i="83"/>
  <c r="W52" i="83"/>
  <c r="Z33" i="83"/>
  <c r="Y33" i="83"/>
  <c r="X33" i="83"/>
  <c r="W33" i="83"/>
  <c r="S52" i="83"/>
  <c r="R52" i="83"/>
  <c r="S33" i="83"/>
  <c r="R33" i="83"/>
  <c r="N52" i="83"/>
  <c r="M52" i="83"/>
  <c r="L52" i="83"/>
  <c r="K52" i="83"/>
  <c r="N33" i="83"/>
  <c r="N55" i="83" s="1"/>
  <c r="M33" i="83"/>
  <c r="L33" i="83"/>
  <c r="K33" i="83"/>
  <c r="G52" i="83"/>
  <c r="F52" i="83"/>
  <c r="E52" i="83"/>
  <c r="D52" i="83"/>
  <c r="G33" i="83"/>
  <c r="G55" i="83" s="1"/>
  <c r="F33" i="83"/>
  <c r="E33" i="83"/>
  <c r="D33" i="83"/>
  <c r="BI57" i="82"/>
  <c r="BI55" i="82"/>
  <c r="BF57" i="82"/>
  <c r="BF55" i="82"/>
  <c r="AX52" i="82"/>
  <c r="AW52" i="82"/>
  <c r="AX33" i="82"/>
  <c r="AW33" i="82"/>
  <c r="AN52" i="82"/>
  <c r="AM52" i="82"/>
  <c r="AL52" i="82"/>
  <c r="AK52" i="82"/>
  <c r="AN33" i="82"/>
  <c r="AM33" i="82"/>
  <c r="AL33" i="82"/>
  <c r="AK33" i="82"/>
  <c r="AG52" i="82"/>
  <c r="AF52" i="82"/>
  <c r="AE52" i="82"/>
  <c r="AD52" i="82"/>
  <c r="AG33" i="82"/>
  <c r="AF33" i="82"/>
  <c r="AE33" i="82"/>
  <c r="AD33" i="82"/>
  <c r="Z52" i="82"/>
  <c r="Y52" i="82"/>
  <c r="X52" i="82"/>
  <c r="W52" i="82"/>
  <c r="Z33" i="82"/>
  <c r="Z55" i="82" s="1"/>
  <c r="Y33" i="82"/>
  <c r="X33" i="82"/>
  <c r="W33" i="82"/>
  <c r="S52" i="82"/>
  <c r="R52" i="82"/>
  <c r="S33" i="82"/>
  <c r="R33" i="82"/>
  <c r="N52" i="82"/>
  <c r="M52" i="82"/>
  <c r="L52" i="82"/>
  <c r="K52" i="82"/>
  <c r="N33" i="82"/>
  <c r="M33" i="82"/>
  <c r="L33" i="82"/>
  <c r="K33" i="82"/>
  <c r="G52" i="82"/>
  <c r="F52" i="82"/>
  <c r="E52" i="82"/>
  <c r="D52" i="82"/>
  <c r="G33" i="82"/>
  <c r="F33" i="82"/>
  <c r="E33" i="82"/>
  <c r="D33" i="82"/>
  <c r="BI57" i="80"/>
  <c r="BI55" i="80"/>
  <c r="BF57" i="80"/>
  <c r="BF55" i="80"/>
  <c r="AX52" i="80"/>
  <c r="AW52" i="80"/>
  <c r="AX33" i="80"/>
  <c r="AW33" i="80"/>
  <c r="AN52" i="80"/>
  <c r="AM52" i="80"/>
  <c r="AL52" i="80"/>
  <c r="AK52" i="80"/>
  <c r="AN33" i="80"/>
  <c r="AM33" i="80"/>
  <c r="AL33" i="80"/>
  <c r="AK33" i="80"/>
  <c r="AG52" i="80"/>
  <c r="AF52" i="80"/>
  <c r="AE52" i="80"/>
  <c r="AD52" i="80"/>
  <c r="AG33" i="80"/>
  <c r="AF33" i="80"/>
  <c r="AE33" i="80"/>
  <c r="AD33" i="80"/>
  <c r="Z52" i="80"/>
  <c r="Y52" i="80"/>
  <c r="X52" i="80"/>
  <c r="W52" i="80"/>
  <c r="Z33" i="80"/>
  <c r="Y33" i="80"/>
  <c r="X33" i="80"/>
  <c r="W33" i="80"/>
  <c r="S52" i="80"/>
  <c r="R52" i="80"/>
  <c r="S33" i="80"/>
  <c r="R33" i="80"/>
  <c r="N52" i="80"/>
  <c r="M52" i="80"/>
  <c r="L52" i="80"/>
  <c r="K52" i="80"/>
  <c r="N33" i="80"/>
  <c r="M33" i="80"/>
  <c r="L33" i="80"/>
  <c r="K33" i="80"/>
  <c r="G52" i="80"/>
  <c r="F52" i="80"/>
  <c r="E52" i="80"/>
  <c r="D52" i="80"/>
  <c r="G33" i="80"/>
  <c r="F33" i="80"/>
  <c r="E33" i="80"/>
  <c r="D33" i="80"/>
  <c r="X55" i="82" l="1"/>
  <c r="AL55" i="82"/>
  <c r="AE55" i="82"/>
  <c r="AG55" i="82"/>
  <c r="M55" i="83"/>
  <c r="AR33" i="83"/>
  <c r="BB33" i="83" s="1"/>
  <c r="AS52" i="83"/>
  <c r="BC52" i="83" s="1"/>
  <c r="BC73" i="83" s="1"/>
  <c r="W55" i="83"/>
  <c r="AD55" i="83"/>
  <c r="AK55" i="83"/>
  <c r="S55" i="83"/>
  <c r="AM55" i="83"/>
  <c r="Z55" i="83"/>
  <c r="AG55" i="83"/>
  <c r="D55" i="83"/>
  <c r="K55" i="83"/>
  <c r="AR52" i="83"/>
  <c r="BB52" i="83" s="1"/>
  <c r="BC71" i="83" s="1"/>
  <c r="BI58" i="83"/>
  <c r="X55" i="83"/>
  <c r="AE55" i="83"/>
  <c r="AL55" i="83"/>
  <c r="Y55" i="83"/>
  <c r="AF55" i="83"/>
  <c r="R55" i="83"/>
  <c r="AN55" i="83"/>
  <c r="E55" i="83"/>
  <c r="L55" i="83"/>
  <c r="AS33" i="83"/>
  <c r="F55" i="83"/>
  <c r="AW55" i="82"/>
  <c r="D55" i="82"/>
  <c r="K55" i="82"/>
  <c r="E55" i="82"/>
  <c r="R55" i="82"/>
  <c r="AS33" i="82"/>
  <c r="BC33" i="82" s="1"/>
  <c r="L55" i="82"/>
  <c r="S55" i="82"/>
  <c r="G55" i="82"/>
  <c r="N55" i="82"/>
  <c r="Y55" i="82"/>
  <c r="AF55" i="82"/>
  <c r="AM55" i="82"/>
  <c r="F55" i="82"/>
  <c r="M55" i="82"/>
  <c r="AR52" i="82"/>
  <c r="BB52" i="82" s="1"/>
  <c r="BC72" i="82" s="1"/>
  <c r="AS52" i="82"/>
  <c r="BC52" i="82" s="1"/>
  <c r="BC74" i="82" s="1"/>
  <c r="BI59" i="82"/>
  <c r="W55" i="82"/>
  <c r="AD55" i="82"/>
  <c r="AK55" i="82"/>
  <c r="AX55" i="82"/>
  <c r="AR33" i="82"/>
  <c r="AN55" i="82"/>
  <c r="AX55" i="80"/>
  <c r="S55" i="80"/>
  <c r="BI58" i="80"/>
  <c r="Y55" i="80"/>
  <c r="AF55" i="80"/>
  <c r="AM55" i="80"/>
  <c r="D55" i="80"/>
  <c r="K55" i="80"/>
  <c r="G55" i="80"/>
  <c r="E55" i="80"/>
  <c r="L55" i="80"/>
  <c r="N55" i="80"/>
  <c r="W55" i="80"/>
  <c r="AD55" i="80"/>
  <c r="AK55" i="80"/>
  <c r="Z55" i="80"/>
  <c r="AG55" i="80"/>
  <c r="AN55" i="80"/>
  <c r="R55" i="80"/>
  <c r="AR52" i="80"/>
  <c r="BB52" i="80" s="1"/>
  <c r="BC71" i="80" s="1"/>
  <c r="AS52" i="80"/>
  <c r="BC52" i="80" s="1"/>
  <c r="BC73" i="80" s="1"/>
  <c r="M55" i="80"/>
  <c r="AW55" i="80"/>
  <c r="F55" i="80"/>
  <c r="X55" i="80"/>
  <c r="AE55" i="80"/>
  <c r="AL55" i="80"/>
  <c r="AR33" i="80"/>
  <c r="AS33" i="80"/>
  <c r="AR55" i="83" l="1"/>
  <c r="AS55" i="83"/>
  <c r="BC33" i="83"/>
  <c r="BB55" i="83"/>
  <c r="BC66" i="83"/>
  <c r="BC58" i="83" s="1"/>
  <c r="AS55" i="82"/>
  <c r="BB33" i="82"/>
  <c r="AR55" i="82"/>
  <c r="BC69" i="82"/>
  <c r="BC61" i="82" s="1"/>
  <c r="BC55" i="82"/>
  <c r="AS55" i="80"/>
  <c r="BC33" i="80"/>
  <c r="BB33" i="80"/>
  <c r="AR55" i="80"/>
  <c r="BC68" i="83" l="1"/>
  <c r="BC60" i="83" s="1"/>
  <c r="BC62" i="83" s="1"/>
  <c r="BC55" i="83"/>
  <c r="BB55" i="82"/>
  <c r="BC67" i="82"/>
  <c r="BC59" i="82" s="1"/>
  <c r="BC63" i="82" s="1"/>
  <c r="BC66" i="80"/>
  <c r="BC58" i="80" s="1"/>
  <c r="BB55" i="80"/>
  <c r="BC68" i="80"/>
  <c r="BC60" i="80" s="1"/>
  <c r="BC55" i="80"/>
  <c r="BC62" i="80" l="1"/>
  <c r="AW55" i="83"/>
  <c r="AX55" i="83" l="1"/>
</calcChain>
</file>

<file path=xl/sharedStrings.xml><?xml version="1.0" encoding="utf-8"?>
<sst xmlns="http://schemas.openxmlformats.org/spreadsheetml/2006/main" count="1113" uniqueCount="401">
  <si>
    <t>Employment Related Expenses</t>
  </si>
  <si>
    <t xml:space="preserve">Facility </t>
  </si>
  <si>
    <t>Program Support</t>
  </si>
  <si>
    <t xml:space="preserve">Training </t>
  </si>
  <si>
    <t>Direct Care Staff</t>
  </si>
  <si>
    <t>General &amp; Administrative</t>
  </si>
  <si>
    <t xml:space="preserve"> </t>
  </si>
  <si>
    <t>Accounting Code</t>
  </si>
  <si>
    <t xml:space="preserve">Code Description </t>
  </si>
  <si>
    <t xml:space="preserve">1. Salaries for direct support professional </t>
  </si>
  <si>
    <t>2. Staff costs for commute to work/off-the-clock</t>
  </si>
  <si>
    <t>Other costs incurred in employment of all staff</t>
  </si>
  <si>
    <t xml:space="preserve">1. Insurance </t>
  </si>
  <si>
    <t xml:space="preserve">a. FICA </t>
  </si>
  <si>
    <t xml:space="preserve">c. Unemployment </t>
  </si>
  <si>
    <t xml:space="preserve">d. Workers compensation </t>
  </si>
  <si>
    <t xml:space="preserve">2. Benefits </t>
  </si>
  <si>
    <t>b. Retirement programs</t>
  </si>
  <si>
    <t>1. Rent (for service facility)</t>
  </si>
  <si>
    <t>2. Mortgage (for service facility)</t>
  </si>
  <si>
    <t>3. Maintenance (for service facility)</t>
  </si>
  <si>
    <t>4. Insurance (for service facility)</t>
  </si>
  <si>
    <t>5. Taxes (for service facility)</t>
  </si>
  <si>
    <t>a. Rent</t>
  </si>
  <si>
    <t>b. Mortgage</t>
  </si>
  <si>
    <t>c. Maintenance</t>
  </si>
  <si>
    <t xml:space="preserve">d. Insurance </t>
  </si>
  <si>
    <t>e. Taxes</t>
  </si>
  <si>
    <t xml:space="preserve">f. Utilities </t>
  </si>
  <si>
    <t>Rest of State</t>
  </si>
  <si>
    <t>Total Rest of State</t>
  </si>
  <si>
    <t xml:space="preserve">1. Training </t>
  </si>
  <si>
    <t>a. Tuition reimbursement</t>
  </si>
  <si>
    <t>Group Size/Staffing Ratio</t>
  </si>
  <si>
    <t xml:space="preserve">Tab </t>
  </si>
  <si>
    <t>R1-CL.ES</t>
  </si>
  <si>
    <t>R2-DH.CL</t>
  </si>
  <si>
    <t>R3-CL.GHw</t>
  </si>
  <si>
    <t xml:space="preserve">M1-CE
</t>
  </si>
  <si>
    <t>M3-DH</t>
  </si>
  <si>
    <t xml:space="preserve">Support Services </t>
  </si>
  <si>
    <t>S1-BSS</t>
  </si>
  <si>
    <t>S2-EA</t>
  </si>
  <si>
    <t>S3-HSS</t>
  </si>
  <si>
    <t>S5-NS</t>
  </si>
  <si>
    <t>S6-RC.DAY</t>
  </si>
  <si>
    <t>S7-RC.HR</t>
  </si>
  <si>
    <t>S8-FAM.PEER</t>
  </si>
  <si>
    <t xml:space="preserve">Item </t>
  </si>
  <si>
    <t xml:space="preserve">Response </t>
  </si>
  <si>
    <t>Clarifying Notes</t>
  </si>
  <si>
    <t xml:space="preserve">DDA Provider Number </t>
  </si>
  <si>
    <t>Provider Organization Name</t>
  </si>
  <si>
    <t xml:space="preserve">This is the 9 digit number used to bill Medicaid. It is different from one's DDA provider number. </t>
  </si>
  <si>
    <t xml:space="preserve">Provider Organization Information </t>
  </si>
  <si>
    <t xml:space="preserve">Last name, first name </t>
  </si>
  <si>
    <t xml:space="preserve">Additional Information </t>
  </si>
  <si>
    <t xml:space="preserve">Email Address of this Person </t>
  </si>
  <si>
    <t xml:space="preserve">Phone Number of this person </t>
  </si>
  <si>
    <t xml:space="preserve">Date Template Completed </t>
  </si>
  <si>
    <t xml:space="preserve">Please provide the information in the gray cells below.  </t>
  </si>
  <si>
    <t xml:space="preserve">Internal Accounting System Used for Tracking </t>
  </si>
  <si>
    <t xml:space="preserve">DDA Billing System(s) Used </t>
  </si>
  <si>
    <t xml:space="preserve">Summary of Tabs Completed </t>
  </si>
  <si>
    <t>Tab</t>
  </si>
  <si>
    <t>Yes/No</t>
  </si>
  <si>
    <t>General Service Category</t>
  </si>
  <si>
    <t xml:space="preserve">Residential </t>
  </si>
  <si>
    <t>Meaningful Day</t>
  </si>
  <si>
    <t xml:space="preserve">This is typically a 4 character number that starts with C, E, S, or W. </t>
  </si>
  <si>
    <t xml:space="preserve">Name of Person Completing Template </t>
  </si>
  <si>
    <t xml:space="preserve">DDA Billing Systems </t>
  </si>
  <si>
    <t>Targeted Case Management</t>
  </si>
  <si>
    <t xml:space="preserve">Cost Category </t>
  </si>
  <si>
    <t>Items to Exclude</t>
  </si>
  <si>
    <t>Transportation</t>
  </si>
  <si>
    <t xml:space="preserve">General and Administrative </t>
  </si>
  <si>
    <t>Crosswalk: Service Types and Their Associated Tabs</t>
  </si>
  <si>
    <t>Employment-Related Expenses</t>
  </si>
  <si>
    <t xml:space="preserve">Costs regardless of type of business (i.e., common to all businesses). </t>
  </si>
  <si>
    <t>R5-CL</t>
  </si>
  <si>
    <t>R6-ShrL</t>
  </si>
  <si>
    <t>R7-SLw</t>
  </si>
  <si>
    <t>R8-SLwo</t>
  </si>
  <si>
    <t>1:1 Staffing Ratio</t>
  </si>
  <si>
    <t>M2-CD</t>
  </si>
  <si>
    <t>M4-DH.1to1</t>
  </si>
  <si>
    <t>M5-DH.2to1</t>
  </si>
  <si>
    <t>M6-DH.Small</t>
  </si>
  <si>
    <t>M7-DH.Large</t>
  </si>
  <si>
    <t>M8-ES</t>
  </si>
  <si>
    <t>M9-ES.FAS</t>
  </si>
  <si>
    <t>M10-ES.DM</t>
  </si>
  <si>
    <t>DAY HABILITATION - STAFFING RATIO OF 1:1</t>
  </si>
  <si>
    <t xml:space="preserve">Number of Unduplicated Participants Served Annually  </t>
  </si>
  <si>
    <t>Large Group (6 to 10)</t>
  </si>
  <si>
    <t xml:space="preserve">Day of the Week </t>
  </si>
  <si>
    <t>Average Number of Participants Served</t>
  </si>
  <si>
    <t xml:space="preserve">Monday </t>
  </si>
  <si>
    <t xml:space="preserve">Wednesday </t>
  </si>
  <si>
    <t xml:space="preserve">Thursday </t>
  </si>
  <si>
    <t xml:space="preserve">Friday </t>
  </si>
  <si>
    <t>Tuesday</t>
  </si>
  <si>
    <t xml:space="preserve">Average Number of Participants Served by Day of the Week </t>
  </si>
  <si>
    <t xml:space="preserve">DAY HABILITATION - LARGE GROUPS (6-10) </t>
  </si>
  <si>
    <t>S4-PS</t>
  </si>
  <si>
    <t>T1-TCM.LTSS</t>
  </si>
  <si>
    <t>Costs incurred by transportation staff, transportation time, other transportation related costs</t>
  </si>
  <si>
    <t xml:space="preserve">2. Conferences/Conventions </t>
  </si>
  <si>
    <t xml:space="preserve">4. Continuing education </t>
  </si>
  <si>
    <t>Costs related to staff training, certifications, etc.</t>
  </si>
  <si>
    <t>b. FUTA/SUTA</t>
  </si>
  <si>
    <t>Cost required to provide service (wages/goods) specific to the program, not directly providing the service</t>
  </si>
  <si>
    <t>Community Living with Group Home in PCIS2 - No Distinction Regarding Overnight Supervision 
(PCIS2)</t>
  </si>
  <si>
    <t>Service Name(s) and Billing System(s)</t>
  </si>
  <si>
    <t>Provider Medicaid Number(s)</t>
  </si>
  <si>
    <t xml:space="preserve">1. Administrative salaries </t>
  </si>
  <si>
    <t>c. Fringe benefits</t>
  </si>
  <si>
    <t>1. Supplies and costs related to the specific service offered</t>
  </si>
  <si>
    <t>Total Expense Amount PCIS2</t>
  </si>
  <si>
    <t xml:space="preserve">PCIS2 Expense Amount </t>
  </si>
  <si>
    <t>Total Expenses in ROS</t>
  </si>
  <si>
    <t>e. Medical</t>
  </si>
  <si>
    <t>d. Gifts</t>
  </si>
  <si>
    <t>a. Water, electric, etc.</t>
  </si>
  <si>
    <t>c. Cable</t>
  </si>
  <si>
    <t>d. Internet</t>
  </si>
  <si>
    <t>Subtotal Not Including General &amp; Administrative</t>
  </si>
  <si>
    <t>Training</t>
  </si>
  <si>
    <t>Facility</t>
  </si>
  <si>
    <t>Information Only - PCIS2  Billing Unit: Daily</t>
  </si>
  <si>
    <t>Information Only - PCIS2  Billing Unit: Hourly</t>
  </si>
  <si>
    <t xml:space="preserve">6. Interest on facility loans </t>
  </si>
  <si>
    <t xml:space="preserve">LTSSMaryland Medicaid Number </t>
  </si>
  <si>
    <t xml:space="preserve">PCIS2 Medicaid Number </t>
  </si>
  <si>
    <t>The Geographic Differential area includes: Montgomery, Prince George's, Calvert, Charles, and Frederick Counties.</t>
  </si>
  <si>
    <t xml:space="preserve">Data will be collected by the geographic locations, either the Rest of the State (ROS) or the Geographic Differential area. </t>
  </si>
  <si>
    <t>Total Expenses in Geographic Differential</t>
  </si>
  <si>
    <t>Geographic Differential</t>
  </si>
  <si>
    <t xml:space="preserve">Geographic Differential </t>
  </si>
  <si>
    <t>Total Geographic Differential</t>
  </si>
  <si>
    <t>Total ROS &amp; Geographic Differential</t>
  </si>
  <si>
    <t xml:space="preserve">Total ROS &amp; Geographic Differential </t>
  </si>
  <si>
    <t>PCIS2 Grand Total Units ROS and Geographic Differential</t>
  </si>
  <si>
    <t>PCIS2 Total Payments ROS and Geographic Differential</t>
  </si>
  <si>
    <t xml:space="preserve">PCIS2 Grand Total ROS and Geographic Differential </t>
  </si>
  <si>
    <t xml:space="preserve">Community Living Enhanced Supports -with Overnight Supervision 
(LTSSMaryland)
</t>
  </si>
  <si>
    <t xml:space="preserve">Community Living with Group Home - With Overnight Supervision 
(LTSSMaryland)
</t>
  </si>
  <si>
    <t xml:space="preserve">Community Living with Group Home - Without Overnight Supervision 
(LTSSMaryland)
</t>
  </si>
  <si>
    <t xml:space="preserve">Community Development Services- 1 to 4 Clients - Staffing Ratios of 1:1 and 2:1; Community Learning Services
(LTSSMaryland AND/OR PCIS2)  
</t>
  </si>
  <si>
    <t xml:space="preserve">Day Habilitation -Staffing Ratio of 1:1
(LTSSMaryland AND/OR PCIS2)
</t>
  </si>
  <si>
    <t xml:space="preserve">Day Habilitation -Staffing Ratio of 2:1
(LTSSMaryland AND/OR PCIS2)
</t>
  </si>
  <si>
    <t xml:space="preserve">Day Habilitation -  Large Groups (6-10) 
(LTSSMaryland AND/OR PCIS2)
</t>
  </si>
  <si>
    <t>Employment Services - Discovery Milestones 1-3 AND Customized Self-Employment 
(LTSSMaryland)</t>
  </si>
  <si>
    <t xml:space="preserve">Brief Support Services (BSS) -  Brief Support Implementation, Behavioral Consultation, Behavioral Assessment, Behavioral Plan
(LTSSMaryland AND/OR PCIS2)
</t>
  </si>
  <si>
    <t>Payments and Utilization in LTSSMaryland and/or PCIS2</t>
  </si>
  <si>
    <t>LTSSMaryland Grand Total Units ROS and Geographic Differential</t>
  </si>
  <si>
    <t xml:space="preserve">LTSSMaryland Grand Total Expense Amount ROS and Geographic Differential </t>
  </si>
  <si>
    <t>Total Expense Amount LTSSMaryland</t>
  </si>
  <si>
    <t xml:space="preserve">LTSSMaryland Expense Amount </t>
  </si>
  <si>
    <t xml:space="preserve">Information Only - LTSSMaryland Billing Unit: 15 Minutes </t>
  </si>
  <si>
    <t>LTSSMaryland Total Payments ROS and Geographic Differential</t>
  </si>
  <si>
    <t>Grand Total Payments LTSSMaryland and PCIS2</t>
  </si>
  <si>
    <t>Grand Total Expense Amount LTSSMaryland and PCIS2</t>
  </si>
  <si>
    <t xml:space="preserve">Environmental Assessment 
(LTSSMaryland AND/OR PCIS2)
</t>
  </si>
  <si>
    <t xml:space="preserve">Housing Support Services 
(LTSSMaryland AND/OR PCIS2)
</t>
  </si>
  <si>
    <t>Nursing Supports (Nurse Case Management and Delegation, Nurse Health Case Management)
(LTSSMaryland AND/OR PCIS2)</t>
  </si>
  <si>
    <t>Respite Care Services - Day 
(LTSSMaryland AND/OR PCIS2)</t>
  </si>
  <si>
    <t>Respite Care Services - Hour
(LTSSMaryland AND/OR PCIS2)</t>
  </si>
  <si>
    <t>Family and Peer Mentoring 
(LTSSMaryland AND/OR PCIS2)</t>
  </si>
  <si>
    <t>Sunday</t>
  </si>
  <si>
    <t>Saturday</t>
  </si>
  <si>
    <t>4. Contracted staff providing direct support</t>
  </si>
  <si>
    <t xml:space="preserve">3. Office rent </t>
  </si>
  <si>
    <t xml:space="preserve">4. Office utilities </t>
  </si>
  <si>
    <t xml:space="preserve">5. Office supplies </t>
  </si>
  <si>
    <t xml:space="preserve">6. Management and executive salaries </t>
  </si>
  <si>
    <t>7. General insurance</t>
  </si>
  <si>
    <t xml:space="preserve">8. Advertising </t>
  </si>
  <si>
    <t>b. Bonuses</t>
  </si>
  <si>
    <t xml:space="preserve">4. Hiring expenses </t>
  </si>
  <si>
    <t>9. Equipment costs</t>
  </si>
  <si>
    <t>11. Equipment costs</t>
  </si>
  <si>
    <t>12. IT expenses</t>
  </si>
  <si>
    <t>2. Hourly wages for direct support professionals</t>
  </si>
  <si>
    <t>Items to Include</t>
  </si>
  <si>
    <t>2. Contracted administrative staff hourly wages</t>
  </si>
  <si>
    <t xml:space="preserve">1. Driver hourly wages/salaries </t>
  </si>
  <si>
    <t>a. Finger printing services</t>
  </si>
  <si>
    <t>b. Background checks</t>
  </si>
  <si>
    <t>a. Training staff hourly wages</t>
  </si>
  <si>
    <t>b. Third party training costs</t>
  </si>
  <si>
    <t>3. Share of direct care staff time</t>
  </si>
  <si>
    <t>a. New hire training</t>
  </si>
  <si>
    <t xml:space="preserve">b. Staff development </t>
  </si>
  <si>
    <t>Number of DSP-I Staff Employed</t>
  </si>
  <si>
    <t xml:space="preserve">Number of DSP-II Staff Employed </t>
  </si>
  <si>
    <t>Number of DSP-III Staff Employed</t>
  </si>
  <si>
    <t xml:space="preserve">DSP-I: Includes DSP's who have completed the basic training level.  </t>
  </si>
  <si>
    <t xml:space="preserve">DSP-II or DSP-III: Includes DSP's who have achieved credentialling through the National Alliance for Direct Support Professionals (NADSP) or the Maryland DSP Consortium credential. </t>
  </si>
  <si>
    <t>Include the number of FTEs as of the end of the FY, i.e., June 30, 2024.</t>
  </si>
  <si>
    <t>Include the number of FTEs who departed during the FY, including both resignations and terminations.</t>
  </si>
  <si>
    <t xml:space="preserve">Number of FTEs at the Beginning of the FY </t>
  </si>
  <si>
    <t>Number of FTE Vacancies Filled During the FY</t>
  </si>
  <si>
    <t xml:space="preserve">Include the number of FTE vacancies filled during the FY. </t>
  </si>
  <si>
    <t>Include the number (numeric) of full-time employees (FTEs) as of the beginning of the fiscal year (FY) i.e., July 1, 2023.</t>
  </si>
  <si>
    <t>Number of FTE  Departures During the FY</t>
  </si>
  <si>
    <t>7. Utilities (for service facility)</t>
  </si>
  <si>
    <t xml:space="preserve">Evidence that your completed general ledger template reconciles with your audited financial statements IS NOT required to be submitted at this time.  </t>
  </si>
  <si>
    <r>
      <t xml:space="preserve">1. Administrative salaries (these are classified as </t>
    </r>
    <r>
      <rPr>
        <i/>
        <sz val="11"/>
        <color theme="1"/>
        <rFont val="Times New Roman"/>
        <family val="1"/>
      </rPr>
      <t>General and Administrative</t>
    </r>
    <r>
      <rPr>
        <sz val="11"/>
        <color theme="1"/>
        <rFont val="Times New Roman"/>
        <family val="1"/>
      </rPr>
      <t>)</t>
    </r>
  </si>
  <si>
    <r>
      <t xml:space="preserve">3. Costs incurred by staff while not providing services (e.g., drive time, which is </t>
    </r>
    <r>
      <rPr>
        <i/>
        <sz val="11"/>
        <color theme="1"/>
        <rFont val="Times New Roman"/>
        <family val="1"/>
      </rPr>
      <t>Transportation</t>
    </r>
    <r>
      <rPr>
        <sz val="11"/>
        <color theme="1"/>
        <rFont val="Times New Roman"/>
        <family val="1"/>
      </rPr>
      <t>)</t>
    </r>
  </si>
  <si>
    <r>
      <t xml:space="preserve">5. Bonuses (these are </t>
    </r>
    <r>
      <rPr>
        <i/>
        <sz val="11"/>
        <color theme="1"/>
        <rFont val="Times New Roman"/>
        <family val="1"/>
      </rPr>
      <t>Employment-Related Expenses</t>
    </r>
    <r>
      <rPr>
        <sz val="11"/>
        <color theme="1"/>
        <rFont val="Times New Roman"/>
        <family val="1"/>
      </rPr>
      <t>)</t>
    </r>
  </si>
  <si>
    <r>
      <t xml:space="preserve">2. Transportation costs (these are in the cost category </t>
    </r>
    <r>
      <rPr>
        <i/>
        <sz val="11"/>
        <color theme="1"/>
        <rFont val="Times New Roman"/>
        <family val="1"/>
      </rPr>
      <t>Transportation</t>
    </r>
    <r>
      <rPr>
        <sz val="11"/>
        <color theme="1"/>
        <rFont val="Times New Roman"/>
        <family val="1"/>
      </rPr>
      <t>)</t>
    </r>
  </si>
  <si>
    <r>
      <t xml:space="preserve">3. Training costs (these are in the cost category </t>
    </r>
    <r>
      <rPr>
        <i/>
        <sz val="11"/>
        <color theme="1"/>
        <rFont val="Times New Roman"/>
        <family val="1"/>
      </rPr>
      <t>Training</t>
    </r>
    <r>
      <rPr>
        <sz val="11"/>
        <color theme="1"/>
        <rFont val="Times New Roman"/>
        <family val="1"/>
      </rPr>
      <t>)</t>
    </r>
  </si>
  <si>
    <r>
      <t xml:space="preserve">1. Office costs (these are in the cost categories </t>
    </r>
    <r>
      <rPr>
        <i/>
        <sz val="11"/>
        <color theme="1"/>
        <rFont val="Times New Roman"/>
        <family val="1"/>
      </rPr>
      <t>General and Administrative</t>
    </r>
    <r>
      <rPr>
        <sz val="11"/>
        <color theme="1"/>
        <rFont val="Times New Roman"/>
        <family val="1"/>
      </rPr>
      <t>)</t>
    </r>
  </si>
  <si>
    <r>
      <t xml:space="preserve">1. Cost related to the specific service offered (these are included with the cost category </t>
    </r>
    <r>
      <rPr>
        <i/>
        <sz val="11"/>
        <color theme="1"/>
        <rFont val="Times New Roman"/>
        <family val="1"/>
      </rPr>
      <t>Program Support</t>
    </r>
    <r>
      <rPr>
        <sz val="11"/>
        <color theme="1"/>
        <rFont val="Times New Roman"/>
        <family val="1"/>
      </rPr>
      <t>)</t>
    </r>
  </si>
  <si>
    <r>
      <rPr>
        <b/>
        <sz val="11"/>
        <color theme="1"/>
        <rFont val="Times New Roman"/>
        <family val="1"/>
      </rPr>
      <t xml:space="preserve">Person Completing Template Information </t>
    </r>
    <r>
      <rPr>
        <sz val="11"/>
        <color theme="1"/>
        <rFont val="Times New Roman"/>
        <family val="1"/>
      </rPr>
      <t xml:space="preserve"> </t>
    </r>
  </si>
  <si>
    <t xml:space="preserve">Your organization is required to complete and sign an attestation that the information provided in this GL template is complete, accurate, and prepared in accordance with the applicable instructions.  </t>
  </si>
  <si>
    <t xml:space="preserve">a. Direct Support Professional Level I
DSP-I: Includes DSP's who have completed the basic training level.  </t>
  </si>
  <si>
    <t xml:space="preserve">b. Direct Support Professional Level II
DSP-II or DSP-III: Includes DSP's who have achieved credentialling through the National Alliance for Direct Support Professionals (NADSP) or the Maryland DSP Consortium credential. </t>
  </si>
  <si>
    <t xml:space="preserve">c. Direct Support Professional Level III
See DSP II </t>
  </si>
  <si>
    <t xml:space="preserve">3. Direct time portion of wages </t>
  </si>
  <si>
    <t>c. Overtime portion of overtime wages</t>
  </si>
  <si>
    <t xml:space="preserve">Cost Category Descriptions </t>
  </si>
  <si>
    <t>MEANINGFUL DAY SERVICES</t>
  </si>
  <si>
    <t>Number of FTEs at the End of the FY</t>
  </si>
  <si>
    <t>4. Food related to specific services</t>
  </si>
  <si>
    <t>Provider Feedback</t>
  </si>
  <si>
    <t>Dedicated Hours (OR Add-On Supports/Hours in PCIS2) for Community Living and Supported Living - Enhanced Supports and Group Homes - Staff Ratios of 1:1 and 2:1
(LTSSMaryland AND/OR PCIS2)</t>
  </si>
  <si>
    <t xml:space="preserve">Number of PTEs at the Beginning of the FY </t>
  </si>
  <si>
    <t>Number of PTEs at the End of the FY</t>
  </si>
  <si>
    <t>Number of PTE  Departures During the FY</t>
  </si>
  <si>
    <t>Number of PTE Vacancies Filled During the FY</t>
  </si>
  <si>
    <t>Include the number (numeric) of part-time employees (PTEs) as of the beginning of the fiscal year (FY) i.e., July 1, 2023.</t>
  </si>
  <si>
    <t>Include the number of PTEs as of the end of the FY, i.e., June 30, 2024.</t>
  </si>
  <si>
    <t>Include the number of PTEs who departed during the FY, including both resignations and terminations.</t>
  </si>
  <si>
    <t xml:space="preserve">Include the number of PTE vacancies filled during the FY. </t>
  </si>
  <si>
    <t xml:space="preserve">Supported Living - With Overnight Supervision
(LTSSMaryland)
</t>
  </si>
  <si>
    <t xml:space="preserve">Supported Living - Without Overnight Supervision
(LTSSMaryland)
</t>
  </si>
  <si>
    <t>4. Vehicle costs/maintenance/insurance</t>
  </si>
  <si>
    <t xml:space="preserve">5. Vehicle depreciation </t>
  </si>
  <si>
    <t>6. Tags, titles, and registrations</t>
  </si>
  <si>
    <t>7. Other transportation costs (tolls, tickets, rentals, fuel, etc.)</t>
  </si>
  <si>
    <t xml:space="preserve">Add-On Supports/Hours and Payments Included with Base Meaningful Day Service? </t>
  </si>
  <si>
    <t>Total Base Meaningful Day Service LTSSMaryland Payments ROS</t>
  </si>
  <si>
    <t>Total Add-On Supports/Hours PCIS2 Payments for Base Meaningful Day Service ROS</t>
  </si>
  <si>
    <t>Total Add-On Supports/Hours PCIS2 for Base Meaningful Day Service</t>
  </si>
  <si>
    <t>Total Base Meaningful Day Service LTSSMaryland Units</t>
  </si>
  <si>
    <t>Total Base Meaningful Day Service LTSSMaryland Payments Geographic Differential</t>
  </si>
  <si>
    <t>Total Base Meaningful Day Service PCIS2 Payments ROS</t>
  </si>
  <si>
    <t>Total Base Meaningful Day Service PCIS2 Payments Geographic Differential</t>
  </si>
  <si>
    <t>Total Add-On Supports/Hours PCIS2 Payments for Base Meaningful Day Service Geographic Differential</t>
  </si>
  <si>
    <t>Total Base Meaningful Day Service PCIS2 Units PCIS2</t>
  </si>
  <si>
    <t>R0-DH</t>
  </si>
  <si>
    <t>Dedicated Hours and/or Add-On Supports/Hours 
(LTSSMaryland and/or PCIS2)</t>
  </si>
  <si>
    <t xml:space="preserve">Please indicate whether or not your organization is able to break out Residential Services Add On Supports and/or Dedicated Hours. </t>
  </si>
  <si>
    <t xml:space="preserve">Also called: Direct Support Professional. All staff that directly provide waiver services to participants.  </t>
  </si>
  <si>
    <t>10. IT expenses</t>
  </si>
  <si>
    <t>11. Share of direct care staff documentation time</t>
  </si>
  <si>
    <t>a. Hourly wage or salary for Facilities Manager</t>
  </si>
  <si>
    <t>2. Salary or hourly wage for Vehicle Fleet Manager or Driver Manager</t>
  </si>
  <si>
    <t>Employment Services: Follow Along Supports AND Co-Worker Employment Services
(LTSSMaryland)</t>
  </si>
  <si>
    <t>Personal Supports - Including Enhanced
(LTSSMaryland)</t>
  </si>
  <si>
    <t xml:space="preserve">Employment Services - Ongoing Job Supports AND Job Development
(LTSSMaryland)
</t>
  </si>
  <si>
    <t xml:space="preserve">Shared Living (Levels 1, 2, and 3 - LTSS)
Shared Living - Individual Family (PCIS2)
</t>
  </si>
  <si>
    <t>2. Salary or hourly wage for Supervisor or Directors of Services</t>
  </si>
  <si>
    <t>R4-CL.GWwo</t>
  </si>
  <si>
    <t xml:space="preserve">Please indicate any clarifying or additional details regarding your completion of the template. </t>
  </si>
  <si>
    <t>DAY HABILITATION - SMALL GROUPS (2-5)</t>
  </si>
  <si>
    <t>Please use the space given to provide any feedback on the template.</t>
  </si>
  <si>
    <t xml:space="preserve">Please use the space given to provide any information on data points that are not being collected that you believe should be collected in the future. </t>
  </si>
  <si>
    <r>
      <t xml:space="preserve">2. Wages/salaries for essential staff not directly providing a service even if these staff are interacting with clients (these are </t>
    </r>
    <r>
      <rPr>
        <i/>
        <sz val="11"/>
        <color theme="1"/>
        <rFont val="Times New Roman"/>
        <family val="1"/>
      </rPr>
      <t>Program Support</t>
    </r>
    <r>
      <rPr>
        <sz val="11"/>
        <color theme="1"/>
        <rFont val="Times New Roman"/>
        <family val="1"/>
      </rPr>
      <t>)</t>
    </r>
  </si>
  <si>
    <r>
      <t xml:space="preserve">4. Fringe/benefits (these are classified as </t>
    </r>
    <r>
      <rPr>
        <i/>
        <sz val="11"/>
        <color theme="1"/>
        <rFont val="Times New Roman"/>
        <family val="1"/>
      </rPr>
      <t>Employment-Related Expenses</t>
    </r>
    <r>
      <rPr>
        <sz val="11"/>
        <color theme="1"/>
        <rFont val="Times New Roman"/>
        <family val="1"/>
      </rPr>
      <t>)</t>
    </r>
  </si>
  <si>
    <r>
      <t xml:space="preserve">6. Vacation/holiday/other pay (these are </t>
    </r>
    <r>
      <rPr>
        <i/>
        <sz val="11"/>
        <color theme="1"/>
        <rFont val="Times New Roman"/>
        <family val="1"/>
      </rPr>
      <t>Employment-Related Expenses</t>
    </r>
    <r>
      <rPr>
        <sz val="11"/>
        <color theme="1"/>
        <rFont val="Times New Roman"/>
        <family val="1"/>
      </rPr>
      <t>)</t>
    </r>
  </si>
  <si>
    <r>
      <t>1. Salaries/wages (these are in the cost categories of</t>
    </r>
    <r>
      <rPr>
        <i/>
        <sz val="11"/>
        <color theme="1"/>
        <rFont val="Times New Roman"/>
        <family val="1"/>
      </rPr>
      <t xml:space="preserve"> Direct Care Staff</t>
    </r>
    <r>
      <rPr>
        <sz val="11"/>
        <color theme="1"/>
        <rFont val="Times New Roman"/>
        <family val="1"/>
      </rPr>
      <t xml:space="preserve"> or </t>
    </r>
    <r>
      <rPr>
        <i/>
        <sz val="11"/>
        <color theme="1"/>
        <rFont val="Times New Roman"/>
        <family val="1"/>
      </rPr>
      <t>Program Support</t>
    </r>
    <r>
      <rPr>
        <sz val="11"/>
        <color theme="1"/>
        <rFont val="Times New Roman"/>
        <family val="1"/>
      </rPr>
      <t xml:space="preserve"> or </t>
    </r>
    <r>
      <rPr>
        <i/>
        <sz val="11"/>
        <color theme="1"/>
        <rFont val="Times New Roman"/>
        <family val="1"/>
      </rPr>
      <t>General and Administrative</t>
    </r>
    <r>
      <rPr>
        <sz val="11"/>
        <color theme="1"/>
        <rFont val="Times New Roman"/>
        <family val="1"/>
      </rPr>
      <t xml:space="preserve">) </t>
    </r>
  </si>
  <si>
    <t>3. Vacation/holiday/other pay</t>
  </si>
  <si>
    <r>
      <t xml:space="preserve">1. Salaries/hourly wages for </t>
    </r>
    <r>
      <rPr>
        <i/>
        <sz val="11"/>
        <color theme="1"/>
        <rFont val="Times New Roman"/>
        <family val="1"/>
      </rPr>
      <t>Direct Care Staff</t>
    </r>
  </si>
  <si>
    <r>
      <t>2. Salaries/hourly wages for</t>
    </r>
    <r>
      <rPr>
        <i/>
        <sz val="11"/>
        <color theme="1"/>
        <rFont val="Times New Roman"/>
        <family val="1"/>
      </rPr>
      <t xml:space="preserve"> Administrative staff</t>
    </r>
  </si>
  <si>
    <t>3. Program support wages</t>
  </si>
  <si>
    <t>5. Activity costs</t>
  </si>
  <si>
    <t>6. Contracted services</t>
  </si>
  <si>
    <t>7. Quality assurance activities</t>
  </si>
  <si>
    <t>8. Medical supplies</t>
  </si>
  <si>
    <t>b. Hourly wages for maintenance staff</t>
  </si>
  <si>
    <t>c. Hourly wages for janitorial staff</t>
  </si>
  <si>
    <t>d. Hourly wages for security staff</t>
  </si>
  <si>
    <t>b. Phone bill</t>
  </si>
  <si>
    <t>8. Depreciation on real property</t>
  </si>
  <si>
    <r>
      <t xml:space="preserve">2. Rent/mortgage for service facility (these are included with the cost category </t>
    </r>
    <r>
      <rPr>
        <i/>
        <sz val="11"/>
        <color theme="1"/>
        <rFont val="Times New Roman"/>
        <family val="1"/>
      </rPr>
      <t>Facility</t>
    </r>
    <r>
      <rPr>
        <sz val="11"/>
        <color theme="1"/>
        <rFont val="Times New Roman"/>
        <family val="1"/>
      </rPr>
      <t>)</t>
    </r>
  </si>
  <si>
    <t xml:space="preserve">9. Legal and accounting </t>
  </si>
  <si>
    <t>10. Member dues and fees</t>
  </si>
  <si>
    <r>
      <t xml:space="preserve">1. Salaries/hourly wage for </t>
    </r>
    <r>
      <rPr>
        <i/>
        <sz val="11"/>
        <color theme="1"/>
        <rFont val="Times New Roman"/>
        <family val="1"/>
      </rPr>
      <t xml:space="preserve">Direct Care Staff </t>
    </r>
    <r>
      <rPr>
        <sz val="11"/>
        <color theme="1"/>
        <rFont val="Times New Roman"/>
        <family val="1"/>
      </rPr>
      <t xml:space="preserve">if they are providing a service during transportation (these would be </t>
    </r>
    <r>
      <rPr>
        <i/>
        <sz val="11"/>
        <color theme="1"/>
        <rFont val="Times New Roman"/>
        <family val="1"/>
      </rPr>
      <t xml:space="preserve">Direct Care Staff </t>
    </r>
    <r>
      <rPr>
        <sz val="11"/>
        <color theme="1"/>
        <rFont val="Times New Roman"/>
        <family val="1"/>
      </rPr>
      <t>costs)</t>
    </r>
  </si>
  <si>
    <t xml:space="preserve">Career Exploration (CE)  (Facility Based, Small Group, Large Group- LTSS and PCIS2),  Supported Employment (PCIS2), Employment Discovery and Customization (PCIS2)
</t>
  </si>
  <si>
    <t xml:space="preserve">Day Habilitation - Small Groups (2-5), Large Groups (6-10) - Staffing Ratios of 1:1 and 2:1
(LTSSMaryland AND/OR PCIS2)
</t>
  </si>
  <si>
    <t xml:space="preserve">Subtotal Not Including G&amp;A for ROS &amp; Geographic Differential </t>
  </si>
  <si>
    <t>Total Including General &amp; Administrative</t>
  </si>
  <si>
    <t xml:space="preserve">Total Including G&amp;A for ROS &amp; Geographic Differential </t>
  </si>
  <si>
    <t xml:space="preserve">Subtotal Including G&amp;A for ROS &amp; Geographic Differential </t>
  </si>
  <si>
    <t>Average Number of Participants Served  (within this group size)</t>
  </si>
  <si>
    <t>Average Number of Participants Served (within this group size)</t>
  </si>
  <si>
    <t>Small Group (2 to 5)</t>
  </si>
  <si>
    <t>All other counties are considered ROS.</t>
  </si>
  <si>
    <t xml:space="preserve">Day Habilitation - Small Groups (2-5)
(LTSSMaryland AND/OR PCIS2)
</t>
  </si>
  <si>
    <t>Costs for running a facility where services are offered</t>
  </si>
  <si>
    <t>Please enter the minimum number of hours per week a DSP needs to work to be considered a full-time employee (FTE).</t>
  </si>
  <si>
    <t>Indicate the minimum number of hours per week a DSP at each level needs to work to be considered a full-time employee (FTE) rather than a part-time employee (PTE).</t>
  </si>
  <si>
    <t>Average number of hours a full-time DSP works per week</t>
  </si>
  <si>
    <t xml:space="preserve">Include the average number of hours a full-time DSP works per week </t>
  </si>
  <si>
    <t>Average number of hours a part-time DSP works per week</t>
  </si>
  <si>
    <t xml:space="preserve">Include the average number of hours a part-time DSP works per week </t>
  </si>
  <si>
    <t>Cost Allocation Methodology For Each Cost Category</t>
  </si>
  <si>
    <t xml:space="preserve">Please provide your cost allocation methodologies for each of the cost categories being captured in the GL Template. Cost allocation methodologies may include, but are not  limited to, square footage based, attendance based, time-based, etc... </t>
  </si>
  <si>
    <r>
      <t xml:space="preserve">3. Share of </t>
    </r>
    <r>
      <rPr>
        <i/>
        <sz val="11"/>
        <color theme="1"/>
        <rFont val="Times New Roman"/>
        <family val="1"/>
      </rPr>
      <t xml:space="preserve">Direct Care Staff </t>
    </r>
    <r>
      <rPr>
        <sz val="11"/>
        <color theme="1"/>
        <rFont val="Times New Roman"/>
        <family val="1"/>
      </rPr>
      <t>time driving on the clock</t>
    </r>
  </si>
  <si>
    <t>Number of DSP Staff Employed</t>
  </si>
  <si>
    <t>DSP: No credentialed level.</t>
  </si>
  <si>
    <t xml:space="preserve">Enter the number (numeric) of direct service professionals (DSPs) employed at your organization </t>
  </si>
  <si>
    <t>https://health.maryland.gov/dda/Pages/LTSSMaryland/RRAG/GL-Data-Collection-Tool.aspx</t>
  </si>
  <si>
    <t xml:space="preserve">The template allows providers to include costs for Medicaid services provided through PCIS2, LTSSMaryland, or a hybrid of the two systems. </t>
  </si>
  <si>
    <t xml:space="preserve">All DDA providers are required submit cost data annually. </t>
  </si>
  <si>
    <t xml:space="preserve">The data to be collected is for DDA Medicaid funding traditional waiver services, the crosswalk below notes the specific services this includes. </t>
  </si>
  <si>
    <r>
      <t xml:space="preserve">Questions regarding completing this template should be directed to The Hilltop Institute: </t>
    </r>
    <r>
      <rPr>
        <sz val="12"/>
        <color theme="4"/>
        <rFont val="Times New Roman"/>
        <family val="1"/>
      </rPr>
      <t>dda_rate@hilltop.umbc.edu</t>
    </r>
  </si>
  <si>
    <t xml:space="preserve">Upon completion of the template, return to the provider tab and verify the summary of tabs completed has populated accurately. </t>
  </si>
  <si>
    <t xml:space="preserve">Cost category data will be collected for each service type, including the accounting code, the description of the code, and the associated expenses with that code. </t>
  </si>
  <si>
    <t>This template should be used for FY 2024: July 1, 2023 to June 30, 2024.</t>
  </si>
  <si>
    <t xml:space="preserve">Use the gray cells to input the data.  </t>
  </si>
  <si>
    <t>Average DSP Hourly Wage</t>
  </si>
  <si>
    <t>Average-I DSP Hourly Wage</t>
  </si>
  <si>
    <t>Average-II DSP Hourly Wage</t>
  </si>
  <si>
    <t>Average-III DSP Hourly Wage</t>
  </si>
  <si>
    <t>Please enter the average hourly wage for your DSP employees</t>
  </si>
  <si>
    <t>Please enter the average hourly wage for your DSP-I employees</t>
  </si>
  <si>
    <t>Please enter the average hourly wage for your DSP-II employees</t>
  </si>
  <si>
    <t>Please enter the average hourly wage for your DSP-III employees</t>
  </si>
  <si>
    <t xml:space="preserve">Any Notes to the Reviewer: </t>
  </si>
  <si>
    <t xml:space="preserve">PLEASE DO NOT ADD OR DELETE COLUMNS, ROWS* OR TABS IN THE DATA TEMPLATE. 
*IF ADDITONAL ROWS ARE NEEDED TO CAPTURE THE COST DATA IN THE SERVICE TABS, INSERT ROWS ABOVE THE PINK TOTAL ROWS. 
PLEASE ONLY ENTER NUMBERS IN CELLS THAT REQUIRE COSTS OR PARTICIPANT DATA. IF YOU NEED TO ADD A NOTE FOR THE REVIEWER, PLEASE DO SO IN THE DEDICATED FEEDBACK BOXES ON THE PROVIDER INFORAMTION TAB OR THE SPECIFIC SERVICE TABS. 
IF A SPECIFIC SERVICE, COST CATEGORY, OR QUESTION DOES NOT APPLY TO YOUR ORGANIZATION OR IS UNKNOWN, PLEASE LEAVE BLANK. </t>
  </si>
  <si>
    <t xml:space="preserve">Direct Support Professional Levels AND Wages for DSP's Only </t>
  </si>
  <si>
    <r>
      <t xml:space="preserve">The summary of tabs will populate </t>
    </r>
    <r>
      <rPr>
        <b/>
        <i/>
        <sz val="12"/>
        <color theme="1"/>
        <rFont val="Times New Roman"/>
        <family val="1"/>
      </rPr>
      <t>yes</t>
    </r>
    <r>
      <rPr>
        <b/>
        <sz val="12"/>
        <color theme="1"/>
        <rFont val="Times New Roman"/>
        <family val="1"/>
      </rPr>
      <t xml:space="preserve"> for any tab where cost data is entered.   </t>
    </r>
  </si>
  <si>
    <t>PCIS2 Hours</t>
  </si>
  <si>
    <t>LTSSMaryland Hours</t>
  </si>
  <si>
    <t>PCIS2 Hours Provided</t>
  </si>
  <si>
    <t>LTSSMaryland Hours Provided</t>
  </si>
  <si>
    <t xml:space="preserve">Direct Support Professional Staffing Patterns </t>
  </si>
  <si>
    <t xml:space="preserve">    7. Exclude the overtime portion of wages </t>
  </si>
  <si>
    <r>
      <t>a. Paid time off</t>
    </r>
    <r>
      <rPr>
        <sz val="11"/>
        <color rgb="FFFF0000"/>
        <rFont val="Times New Roman"/>
        <family val="1"/>
      </rPr>
      <t xml:space="preserve"> </t>
    </r>
    <r>
      <rPr>
        <sz val="11"/>
        <color theme="1"/>
        <rFont val="Times New Roman"/>
        <family val="1"/>
      </rPr>
      <t>(including accrued time)</t>
    </r>
  </si>
  <si>
    <t>Wages</t>
  </si>
  <si>
    <t>Wages-PTO</t>
  </si>
  <si>
    <t>Wages-Bonuses</t>
  </si>
  <si>
    <t>PR Taxes</t>
  </si>
  <si>
    <t>Medical Insurance</t>
  </si>
  <si>
    <t>Fringe Benefits</t>
  </si>
  <si>
    <t>Staff Appreciation</t>
  </si>
  <si>
    <t>Insurance-General</t>
  </si>
  <si>
    <t>Utilities</t>
  </si>
  <si>
    <t>Phone/Internet</t>
  </si>
  <si>
    <t>Interest-Improvements</t>
  </si>
  <si>
    <t>R&amp;M-General</t>
  </si>
  <si>
    <t>Equipment</t>
  </si>
  <si>
    <t>Program Supplies</t>
  </si>
  <si>
    <t>Contracted Prof Svcs</t>
  </si>
  <si>
    <t>Food</t>
  </si>
  <si>
    <t>Medical Supplies</t>
  </si>
  <si>
    <t>Activities</t>
  </si>
  <si>
    <t>IT Hardware</t>
  </si>
  <si>
    <t>IT Software</t>
  </si>
  <si>
    <t>Office Supplies</t>
  </si>
  <si>
    <t>Depr-Real Property</t>
  </si>
  <si>
    <t>Training-External Costs</t>
  </si>
  <si>
    <t>Insurance-Vehicle</t>
  </si>
  <si>
    <t>Fuel &amp; Fluids</t>
  </si>
  <si>
    <t>Travel</t>
  </si>
  <si>
    <t>R&amp;M-Vehicle</t>
  </si>
  <si>
    <t>Licenses &amp; Registration</t>
  </si>
  <si>
    <t>Depr-Vehicles</t>
  </si>
  <si>
    <t>Travel -   Prog Supp to offsite mtgs</t>
  </si>
  <si>
    <t>Insurance-Vehicle Exec Director's</t>
  </si>
  <si>
    <t>Fuel &amp; Fluids - Exec Dir</t>
  </si>
  <si>
    <t>Travel - Exec Dir &amp; Dep Exec Dir gas</t>
  </si>
  <si>
    <t>R&amp;M-Vehicle - Exec Director's</t>
  </si>
  <si>
    <t>Program Supplies - unrelated to svcs</t>
  </si>
  <si>
    <t>Food - unrelated to svcs</t>
  </si>
  <si>
    <t>Advertising</t>
  </si>
  <si>
    <t>Legal &amp; Accounting</t>
  </si>
  <si>
    <t>Conferences (no DSP costs)</t>
  </si>
  <si>
    <t>Operating Lease-Equipment</t>
  </si>
  <si>
    <t>Depr-Personal Property</t>
  </si>
  <si>
    <t>Depr-Vehicles Exec Director's</t>
  </si>
  <si>
    <t>The Blue Finch</t>
  </si>
  <si>
    <t>E1234</t>
  </si>
  <si>
    <t>Appleseed, Jane</t>
  </si>
  <si>
    <t>JaneAppleseed@BlueFinch.com</t>
  </si>
  <si>
    <t>443-555-5555</t>
  </si>
  <si>
    <t>Numbers Financial</t>
  </si>
  <si>
    <t>Percentage of Time</t>
  </si>
  <si>
    <t>Both</t>
  </si>
  <si>
    <t>yes</t>
  </si>
  <si>
    <t xml:space="preserve">Percentage of Time </t>
  </si>
  <si>
    <r>
      <t xml:space="preserve">Additional resource documents including detailed instructions, frequently asked questions, and an </t>
    </r>
    <r>
      <rPr>
        <b/>
        <sz val="12"/>
        <color theme="1"/>
        <rFont val="Times New Roman"/>
        <family val="1"/>
      </rPr>
      <t>example completed template</t>
    </r>
    <r>
      <rPr>
        <sz val="12"/>
        <color theme="1"/>
        <rFont val="Times New Roman"/>
        <family val="1"/>
      </rPr>
      <t xml:space="preserve"> with fictitious data can be found on DDA's website: </t>
    </r>
  </si>
  <si>
    <t>Example General Ledger Data Template: FY 2024</t>
  </si>
  <si>
    <t xml:space="preserve">All of our meaningful day services are provided in the same facility. Our 50 DSP-II employees all make $18/hour. Over the course of the fiscal year, 30% of their hours were provided in Day Hab 1-1, 45% of their hours were provided in Day Hab - Small Group, and 25% of their hours were provided in Day Hab - Large Group. Because of this, we did a percentage allocation for all of our costs across the three service tabs. </t>
  </si>
  <si>
    <t>Wages-OT DSP</t>
  </si>
  <si>
    <t>*Version Date: July 17,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</si>
</sst>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23" x14ac:knownFonts="1">
    <font>
      <sz val="11"/>
      <color theme="1"/>
      <name val="Calibri"/>
      <family val="2"/>
      <scheme val="minor"/>
    </font>
    <font>
      <b/>
      <sz val="11"/>
      <color theme="0"/>
      <name val="Calibri"/>
      <family val="2"/>
      <scheme val="minor"/>
    </font>
    <font>
      <b/>
      <sz val="14"/>
      <color theme="1"/>
      <name val="Candara"/>
      <family val="2"/>
    </font>
    <font>
      <sz val="14"/>
      <color theme="1"/>
      <name val="Candara"/>
      <family val="2"/>
    </font>
    <font>
      <sz val="10"/>
      <name val="Arial"/>
      <family val="2"/>
    </font>
    <font>
      <b/>
      <sz val="14"/>
      <color theme="1"/>
      <name val="Georgia"/>
      <family val="1"/>
    </font>
    <font>
      <b/>
      <sz val="11"/>
      <color theme="1"/>
      <name val="Times New Roman"/>
      <family val="1"/>
    </font>
    <font>
      <sz val="11"/>
      <color theme="1"/>
      <name val="Times New Roman"/>
      <family val="1"/>
    </font>
    <font>
      <i/>
      <sz val="11"/>
      <color theme="1"/>
      <name val="Times New Roman"/>
      <family val="1"/>
    </font>
    <font>
      <b/>
      <sz val="12"/>
      <color theme="0"/>
      <name val="Times New Roman"/>
      <family val="1"/>
    </font>
    <font>
      <b/>
      <sz val="16"/>
      <color theme="1"/>
      <name val="Times New Roman"/>
      <family val="1"/>
    </font>
    <font>
      <sz val="9"/>
      <color theme="1"/>
      <name val="Times New Roman"/>
      <family val="1"/>
    </font>
    <font>
      <b/>
      <sz val="16"/>
      <color theme="1"/>
      <name val="Georgia"/>
      <family val="1"/>
    </font>
    <font>
      <b/>
      <sz val="11"/>
      <color theme="0"/>
      <name val="Times New Roman"/>
      <family val="1"/>
    </font>
    <font>
      <b/>
      <sz val="11"/>
      <name val="Times New Roman"/>
      <family val="1"/>
    </font>
    <font>
      <sz val="11"/>
      <name val="Times New Roman"/>
      <family val="1"/>
    </font>
    <font>
      <sz val="11"/>
      <color rgb="FFFF0000"/>
      <name val="Times New Roman"/>
      <family val="1"/>
    </font>
    <font>
      <b/>
      <sz val="12"/>
      <color theme="1"/>
      <name val="Times New Roman"/>
      <family val="1"/>
    </font>
    <font>
      <sz val="12"/>
      <color theme="1"/>
      <name val="Times New Roman"/>
      <family val="1"/>
    </font>
    <font>
      <sz val="12"/>
      <color theme="4"/>
      <name val="Times New Roman"/>
      <family val="1"/>
    </font>
    <font>
      <u/>
      <sz val="11"/>
      <color theme="10"/>
      <name val="Calibri"/>
      <family val="2"/>
      <scheme val="minor"/>
    </font>
    <font>
      <b/>
      <i/>
      <sz val="12"/>
      <color theme="1"/>
      <name val="Times New Roman"/>
      <family val="1"/>
    </font>
    <font>
      <sz val="11"/>
      <color theme="1"/>
      <name val="Calibri"/>
      <family val="2"/>
      <scheme val="minor"/>
    </font>
  </fonts>
  <fills count="21">
    <fill>
      <patternFill patternType="none"/>
    </fill>
    <fill>
      <patternFill patternType="gray125"/>
    </fill>
    <fill>
      <patternFill patternType="solid">
        <fgColor theme="7"/>
        <bgColor indexed="64"/>
      </patternFill>
    </fill>
    <fill>
      <patternFill patternType="solid">
        <fgColor theme="5"/>
        <bgColor indexed="64"/>
      </patternFill>
    </fill>
    <fill>
      <patternFill patternType="solid">
        <fgColor rgb="FF808080"/>
        <bgColor indexed="64"/>
      </patternFill>
    </fill>
    <fill>
      <patternFill patternType="solid">
        <fgColor rgb="FFFFCC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bgColor indexed="64"/>
      </patternFill>
    </fill>
    <fill>
      <patternFill patternType="solid">
        <fgColor rgb="FF215867"/>
        <bgColor indexed="64"/>
      </patternFill>
    </fill>
    <fill>
      <patternFill patternType="solid">
        <fgColor rgb="FFEE823A"/>
        <bgColor indexed="64"/>
      </patternFill>
    </fill>
    <fill>
      <patternFill patternType="solid">
        <fgColor rgb="FFB7DEE8"/>
        <bgColor indexed="64"/>
      </patternFill>
    </fill>
    <fill>
      <patternFill patternType="solid">
        <fgColor rgb="FFD9D9D9"/>
        <bgColor indexed="64"/>
      </patternFill>
    </fill>
    <fill>
      <patternFill patternType="solid">
        <fgColor theme="0"/>
        <bgColor indexed="64"/>
      </patternFill>
    </fill>
    <fill>
      <patternFill patternType="solid">
        <fgColor rgb="FF993333"/>
        <bgColor indexed="64"/>
      </patternFill>
    </fill>
    <fill>
      <patternFill patternType="solid">
        <fgColor rgb="FFFBAD18"/>
        <bgColor indexed="64"/>
      </patternFill>
    </fill>
    <fill>
      <patternFill patternType="solid">
        <fgColor rgb="FF060808"/>
        <bgColor indexed="64"/>
      </patternFill>
    </fill>
    <fill>
      <patternFill patternType="solid">
        <fgColor rgb="FFFFA1A1"/>
        <bgColor indexed="64"/>
      </patternFill>
    </fill>
    <fill>
      <patternFill patternType="solid">
        <fgColor rgb="FFFFCA65"/>
        <bgColor indexed="64"/>
      </patternFill>
    </fill>
    <fill>
      <patternFill patternType="solid">
        <fgColor rgb="FF999999"/>
        <bgColor indexed="64"/>
      </patternFill>
    </fill>
    <fill>
      <patternFill patternType="solid">
        <fgColor rgb="FFFF555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s>
  <cellStyleXfs count="4">
    <xf numFmtId="0" fontId="0" fillId="0" borderId="0"/>
    <xf numFmtId="0" fontId="4" fillId="0" borderId="0"/>
    <xf numFmtId="0" fontId="20" fillId="0" borderId="0" applyNumberFormat="0" applyFill="0" applyBorder="0" applyAlignment="0" applyProtection="0"/>
    <xf numFmtId="43" fontId="22" fillId="0" borderId="0" applyFont="0" applyFill="0" applyBorder="0" applyAlignment="0" applyProtection="0"/>
  </cellStyleXfs>
  <cellXfs count="353">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top"/>
    </xf>
    <xf numFmtId="44" fontId="0" fillId="0" borderId="0" xfId="0" applyNumberFormat="1" applyAlignment="1">
      <alignment vertical="center"/>
    </xf>
    <xf numFmtId="0" fontId="3" fillId="0" borderId="0" xfId="0" applyFont="1" applyAlignment="1">
      <alignment horizontal="center" vertical="top"/>
    </xf>
    <xf numFmtId="0" fontId="3"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xf>
    <xf numFmtId="0" fontId="6" fillId="0" borderId="0" xfId="0" applyFont="1" applyAlignment="1">
      <alignment vertical="top"/>
    </xf>
    <xf numFmtId="0" fontId="7" fillId="0" borderId="0" xfId="0" applyFont="1" applyAlignment="1">
      <alignment horizontal="left" vertical="top" indent="1"/>
    </xf>
    <xf numFmtId="0" fontId="7" fillId="0" borderId="0" xfId="0" applyFont="1" applyAlignment="1">
      <alignment horizontal="left" vertical="top" wrapText="1" indent="1"/>
    </xf>
    <xf numFmtId="0" fontId="7" fillId="0" borderId="0" xfId="0" applyFont="1" applyAlignment="1">
      <alignment horizontal="left" vertical="top" indent="2"/>
    </xf>
    <xf numFmtId="0" fontId="7" fillId="0" borderId="0" xfId="0" applyFont="1" applyAlignment="1">
      <alignment horizontal="left" vertical="top" indent="4"/>
    </xf>
    <xf numFmtId="0" fontId="9" fillId="0" borderId="0" xfId="0" applyFont="1" applyAlignment="1">
      <alignment vertical="top"/>
    </xf>
    <xf numFmtId="0" fontId="7" fillId="0" borderId="25" xfId="0" applyFont="1" applyBorder="1" applyAlignment="1">
      <alignment horizontal="left" vertical="top" wrapText="1" indent="1"/>
    </xf>
    <xf numFmtId="0" fontId="7" fillId="0" borderId="26" xfId="0" applyFont="1" applyBorder="1" applyAlignment="1">
      <alignment horizontal="left" vertical="top" indent="1"/>
    </xf>
    <xf numFmtId="0" fontId="7" fillId="0" borderId="1" xfId="0" applyFont="1" applyBorder="1" applyAlignment="1">
      <alignment horizontal="left" vertical="top" wrapText="1" indent="1"/>
    </xf>
    <xf numFmtId="0" fontId="7" fillId="0" borderId="28" xfId="0" applyFont="1" applyBorder="1" applyAlignment="1">
      <alignment horizontal="left" vertical="top" indent="1"/>
    </xf>
    <xf numFmtId="0" fontId="7" fillId="0" borderId="28" xfId="0" applyFont="1" applyBorder="1" applyAlignment="1">
      <alignment horizontal="left" vertical="top" wrapText="1" indent="1"/>
    </xf>
    <xf numFmtId="0" fontId="7" fillId="0" borderId="30" xfId="0" applyFont="1" applyBorder="1" applyAlignment="1">
      <alignment horizontal="left" vertical="top" wrapText="1" indent="1"/>
    </xf>
    <xf numFmtId="0" fontId="7" fillId="0" borderId="31" xfId="0" applyFont="1" applyBorder="1" applyAlignment="1">
      <alignment horizontal="left" vertical="top" wrapText="1" indent="1"/>
    </xf>
    <xf numFmtId="0" fontId="7" fillId="0" borderId="26" xfId="0" applyFont="1" applyBorder="1" applyAlignment="1">
      <alignment horizontal="left" vertical="top" wrapText="1" indent="1"/>
    </xf>
    <xf numFmtId="0" fontId="7" fillId="0" borderId="14" xfId="0" applyFont="1" applyBorder="1" applyAlignment="1">
      <alignment horizontal="left" vertical="top" wrapText="1" indent="1"/>
    </xf>
    <xf numFmtId="0" fontId="7" fillId="0" borderId="33" xfId="0" applyFont="1" applyBorder="1" applyAlignment="1">
      <alignment horizontal="left" vertical="top" wrapText="1" indent="1"/>
    </xf>
    <xf numFmtId="0" fontId="7" fillId="0" borderId="17" xfId="0" applyFont="1" applyBorder="1" applyAlignment="1">
      <alignment horizontal="left" vertical="top" indent="1"/>
    </xf>
    <xf numFmtId="0" fontId="11" fillId="0" borderId="0" xfId="0" applyFont="1" applyAlignment="1">
      <alignment vertical="top"/>
    </xf>
    <xf numFmtId="0" fontId="9" fillId="0" borderId="0" xfId="0" applyFont="1" applyAlignment="1">
      <alignment vertical="center"/>
    </xf>
    <xf numFmtId="0" fontId="7" fillId="0" borderId="0" xfId="0" applyFont="1" applyAlignment="1">
      <alignment vertical="center"/>
    </xf>
    <xf numFmtId="0" fontId="13" fillId="14" borderId="6"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6" xfId="0" applyFont="1" applyFill="1" applyBorder="1" applyAlignment="1">
      <alignment horizontal="center" vertical="center" wrapText="1"/>
    </xf>
    <xf numFmtId="44" fontId="13" fillId="16" borderId="6" xfId="0" applyNumberFormat="1" applyFont="1" applyFill="1" applyBorder="1" applyAlignment="1">
      <alignment horizontal="center" vertical="center" wrapText="1"/>
    </xf>
    <xf numFmtId="0" fontId="13" fillId="16" borderId="8"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7" fillId="6" borderId="1" xfId="0" applyFont="1" applyFill="1" applyBorder="1" applyAlignment="1">
      <alignment horizontal="left" vertical="center"/>
    </xf>
    <xf numFmtId="7" fontId="7" fillId="6" borderId="1" xfId="0" applyNumberFormat="1" applyFont="1" applyFill="1" applyBorder="1" applyAlignment="1">
      <alignment horizontal="left" vertical="center"/>
    </xf>
    <xf numFmtId="164" fontId="7" fillId="6" borderId="1" xfId="0" applyNumberFormat="1" applyFont="1" applyFill="1" applyBorder="1" applyAlignment="1">
      <alignment horizontal="left" vertical="center"/>
    </xf>
    <xf numFmtId="164" fontId="7" fillId="6" borderId="6" xfId="0" applyNumberFormat="1" applyFont="1" applyFill="1" applyBorder="1" applyAlignment="1">
      <alignment horizontal="left" vertical="center"/>
    </xf>
    <xf numFmtId="0" fontId="7" fillId="6" borderId="8" xfId="0" applyFont="1" applyFill="1" applyBorder="1" applyAlignment="1">
      <alignment horizontal="left" vertical="center"/>
    </xf>
    <xf numFmtId="3" fontId="6" fillId="6" borderId="15" xfId="0" applyNumberFormat="1" applyFont="1" applyFill="1" applyBorder="1" applyAlignment="1">
      <alignment vertical="center" wrapText="1"/>
    </xf>
    <xf numFmtId="164" fontId="6" fillId="12" borderId="15" xfId="0" applyNumberFormat="1" applyFont="1" applyFill="1" applyBorder="1" applyAlignment="1">
      <alignment vertical="center" wrapText="1"/>
    </xf>
    <xf numFmtId="3" fontId="6" fillId="6" borderId="15" xfId="0" applyNumberFormat="1" applyFont="1" applyFill="1" applyBorder="1" applyAlignment="1">
      <alignment vertical="center"/>
    </xf>
    <xf numFmtId="0" fontId="6" fillId="0" borderId="0" xfId="0" applyFont="1" applyAlignment="1">
      <alignment horizontal="left" vertical="center"/>
    </xf>
    <xf numFmtId="164" fontId="6" fillId="6" borderId="15" xfId="0" applyNumberFormat="1" applyFont="1" applyFill="1" applyBorder="1" applyAlignment="1">
      <alignment vertical="center"/>
    </xf>
    <xf numFmtId="0" fontId="6" fillId="0" borderId="0" xfId="0" applyFont="1" applyAlignment="1">
      <alignment vertical="center"/>
    </xf>
    <xf numFmtId="0" fontId="7" fillId="6" borderId="14" xfId="0" applyFont="1" applyFill="1" applyBorder="1" applyAlignment="1">
      <alignment horizontal="left" vertical="center"/>
    </xf>
    <xf numFmtId="7" fontId="7" fillId="6" borderId="14" xfId="0" applyNumberFormat="1" applyFont="1" applyFill="1" applyBorder="1" applyAlignment="1">
      <alignment horizontal="left" vertical="center"/>
    </xf>
    <xf numFmtId="164" fontId="7" fillId="6" borderId="14" xfId="0" applyNumberFormat="1" applyFont="1" applyFill="1" applyBorder="1" applyAlignment="1">
      <alignment horizontal="left" vertical="center"/>
    </xf>
    <xf numFmtId="164" fontId="7" fillId="6" borderId="20" xfId="0" applyNumberFormat="1" applyFont="1" applyFill="1" applyBorder="1" applyAlignment="1">
      <alignment horizontal="left" vertical="center"/>
    </xf>
    <xf numFmtId="44" fontId="13" fillId="16" borderId="16" xfId="0" applyNumberFormat="1" applyFont="1" applyFill="1" applyBorder="1" applyAlignment="1">
      <alignment horizontal="center" vertical="center" wrapText="1"/>
    </xf>
    <xf numFmtId="0" fontId="13" fillId="16" borderId="39" xfId="0" applyFont="1" applyFill="1" applyBorder="1" applyAlignment="1">
      <alignment horizontal="center" vertical="center" wrapText="1"/>
    </xf>
    <xf numFmtId="0" fontId="7" fillId="6" borderId="9" xfId="0" applyFont="1" applyFill="1" applyBorder="1" applyAlignment="1">
      <alignment horizontal="left" vertical="center"/>
    </xf>
    <xf numFmtId="0" fontId="13" fillId="16" borderId="17" xfId="0" applyFont="1" applyFill="1" applyBorder="1" applyAlignment="1">
      <alignment horizontal="center" vertical="center" wrapText="1"/>
    </xf>
    <xf numFmtId="0" fontId="6" fillId="17" borderId="19" xfId="0" applyFont="1" applyFill="1" applyBorder="1" applyAlignment="1">
      <alignment horizontal="left" vertical="center"/>
    </xf>
    <xf numFmtId="7" fontId="6" fillId="17" borderId="19" xfId="0" applyNumberFormat="1" applyFont="1" applyFill="1" applyBorder="1" applyAlignment="1">
      <alignment horizontal="left" vertical="center"/>
    </xf>
    <xf numFmtId="164" fontId="6" fillId="17" borderId="15" xfId="0" applyNumberFormat="1" applyFont="1" applyFill="1" applyBorder="1" applyAlignment="1">
      <alignment horizontal="left" vertical="center"/>
    </xf>
    <xf numFmtId="164" fontId="6" fillId="17" borderId="19" xfId="0" applyNumberFormat="1" applyFont="1" applyFill="1" applyBorder="1" applyAlignment="1">
      <alignment horizontal="left" vertical="center"/>
    </xf>
    <xf numFmtId="164" fontId="6" fillId="17" borderId="18" xfId="0" applyNumberFormat="1" applyFont="1" applyFill="1" applyBorder="1" applyAlignment="1">
      <alignment horizontal="left" vertical="center"/>
    </xf>
    <xf numFmtId="164" fontId="6" fillId="17" borderId="40" xfId="0" applyNumberFormat="1" applyFont="1" applyFill="1" applyBorder="1" applyAlignment="1">
      <alignment horizontal="left" vertical="center"/>
    </xf>
    <xf numFmtId="164" fontId="6" fillId="17" borderId="3" xfId="0" applyNumberFormat="1" applyFont="1" applyFill="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7" fillId="0" borderId="11" xfId="0" applyFont="1" applyBorder="1" applyAlignment="1">
      <alignmen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7" fillId="0" borderId="10" xfId="0" applyFont="1" applyBorder="1" applyAlignment="1">
      <alignment vertical="center"/>
    </xf>
    <xf numFmtId="0" fontId="7" fillId="0" borderId="12" xfId="0" applyFont="1" applyBorder="1" applyAlignment="1">
      <alignment vertical="center"/>
    </xf>
    <xf numFmtId="0" fontId="7" fillId="6" borderId="1" xfId="0" applyFont="1" applyFill="1" applyBorder="1" applyAlignment="1">
      <alignment vertical="center"/>
    </xf>
    <xf numFmtId="7" fontId="7" fillId="6" borderId="1" xfId="0" applyNumberFormat="1" applyFont="1" applyFill="1" applyBorder="1" applyAlignment="1">
      <alignment vertical="center"/>
    </xf>
    <xf numFmtId="164" fontId="7" fillId="6" borderId="1" xfId="0" applyNumberFormat="1" applyFont="1" applyFill="1" applyBorder="1" applyAlignment="1">
      <alignment vertical="center"/>
    </xf>
    <xf numFmtId="0" fontId="7" fillId="6" borderId="8" xfId="0" applyFont="1" applyFill="1" applyBorder="1" applyAlignment="1">
      <alignment vertical="center"/>
    </xf>
    <xf numFmtId="0" fontId="7" fillId="6" borderId="14" xfId="0" applyFont="1" applyFill="1" applyBorder="1" applyAlignment="1">
      <alignment vertical="center"/>
    </xf>
    <xf numFmtId="7" fontId="7" fillId="6" borderId="14" xfId="0" applyNumberFormat="1" applyFont="1" applyFill="1" applyBorder="1" applyAlignment="1">
      <alignment vertical="center"/>
    </xf>
    <xf numFmtId="164" fontId="7" fillId="6" borderId="14" xfId="0" applyNumberFormat="1" applyFont="1" applyFill="1" applyBorder="1" applyAlignment="1">
      <alignment vertical="center"/>
    </xf>
    <xf numFmtId="0" fontId="7" fillId="15" borderId="0" xfId="0" applyFont="1" applyFill="1" applyAlignment="1">
      <alignment vertical="center"/>
    </xf>
    <xf numFmtId="0" fontId="7" fillId="6" borderId="9" xfId="0" applyFont="1" applyFill="1" applyBorder="1" applyAlignment="1">
      <alignment vertical="center"/>
    </xf>
    <xf numFmtId="44" fontId="7" fillId="0" borderId="0" xfId="0" applyNumberFormat="1" applyFont="1" applyAlignment="1">
      <alignment vertical="center"/>
    </xf>
    <xf numFmtId="0" fontId="15"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right" vertical="center"/>
    </xf>
    <xf numFmtId="0" fontId="13" fillId="14" borderId="1" xfId="0" applyFont="1" applyFill="1" applyBorder="1" applyAlignment="1">
      <alignment horizontal="center" vertical="center" wrapText="1"/>
    </xf>
    <xf numFmtId="7" fontId="6" fillId="17" borderId="15" xfId="0" applyNumberFormat="1" applyFont="1" applyFill="1" applyBorder="1" applyAlignment="1">
      <alignment vertical="center"/>
    </xf>
    <xf numFmtId="0" fontId="7" fillId="13" borderId="0" xfId="0" applyFont="1" applyFill="1" applyAlignment="1">
      <alignment vertical="center"/>
    </xf>
    <xf numFmtId="0" fontId="7" fillId="13" borderId="36" xfId="0" applyFont="1" applyFill="1" applyBorder="1" applyAlignment="1">
      <alignment vertical="center"/>
    </xf>
    <xf numFmtId="164" fontId="6" fillId="17" borderId="15" xfId="0" applyNumberFormat="1" applyFont="1" applyFill="1" applyBorder="1" applyAlignment="1">
      <alignment vertical="center"/>
    </xf>
    <xf numFmtId="0" fontId="7" fillId="0" borderId="36" xfId="0" applyFont="1" applyBorder="1" applyAlignment="1">
      <alignment vertical="center"/>
    </xf>
    <xf numFmtId="0" fontId="7" fillId="13" borderId="4" xfId="0" applyFont="1" applyFill="1" applyBorder="1" applyAlignment="1">
      <alignment vertical="center"/>
    </xf>
    <xf numFmtId="7" fontId="6" fillId="17" borderId="22" xfId="0" applyNumberFormat="1" applyFont="1" applyFill="1" applyBorder="1" applyAlignment="1">
      <alignment vertical="center"/>
    </xf>
    <xf numFmtId="0" fontId="7" fillId="12" borderId="1" xfId="0" applyFont="1" applyFill="1" applyBorder="1" applyAlignment="1">
      <alignment horizontal="left" vertical="center"/>
    </xf>
    <xf numFmtId="0" fontId="7" fillId="13" borderId="36" xfId="0" applyFont="1" applyFill="1" applyBorder="1" applyAlignment="1">
      <alignment horizontal="right" vertical="center"/>
    </xf>
    <xf numFmtId="164" fontId="6" fillId="17" borderId="15" xfId="0" applyNumberFormat="1" applyFont="1" applyFill="1" applyBorder="1" applyAlignment="1">
      <alignment horizontal="right" vertical="center"/>
    </xf>
    <xf numFmtId="0" fontId="7" fillId="0" borderId="36" xfId="0" applyFont="1" applyBorder="1" applyAlignment="1">
      <alignment horizontal="right" vertical="center"/>
    </xf>
    <xf numFmtId="7" fontId="6" fillId="17" borderId="15" xfId="0" applyNumberFormat="1" applyFont="1" applyFill="1" applyBorder="1" applyAlignment="1">
      <alignment horizontal="right" vertical="center"/>
    </xf>
    <xf numFmtId="0" fontId="6" fillId="15" borderId="1" xfId="0" applyFont="1" applyFill="1" applyBorder="1" applyAlignment="1">
      <alignment horizontal="center" vertical="center" wrapText="1"/>
    </xf>
    <xf numFmtId="0" fontId="6" fillId="15" borderId="1" xfId="0" applyFont="1" applyFill="1" applyBorder="1" applyAlignment="1">
      <alignment horizontal="center" vertical="center"/>
    </xf>
    <xf numFmtId="164" fontId="7" fillId="0" borderId="0" xfId="0" applyNumberFormat="1" applyFont="1" applyAlignment="1">
      <alignment vertical="center"/>
    </xf>
    <xf numFmtId="49" fontId="14" fillId="0" borderId="6" xfId="0" applyNumberFormat="1" applyFont="1" applyBorder="1" applyAlignment="1">
      <alignment horizontal="left" vertical="center" wrapText="1"/>
    </xf>
    <xf numFmtId="0" fontId="7" fillId="0" borderId="0" xfId="0" applyFont="1"/>
    <xf numFmtId="0" fontId="7" fillId="0" borderId="0" xfId="0" applyFont="1" applyAlignment="1">
      <alignment horizontal="left" vertical="center" indent="1"/>
    </xf>
    <xf numFmtId="0" fontId="6" fillId="0" borderId="0" xfId="0" applyFont="1" applyAlignment="1">
      <alignment horizontal="left" vertical="center" wrapText="1" indent="1"/>
    </xf>
    <xf numFmtId="0" fontId="6" fillId="0" borderId="0" xfId="0" applyFont="1" applyAlignment="1">
      <alignment horizontal="left" vertical="center" indent="1"/>
    </xf>
    <xf numFmtId="0" fontId="6" fillId="17" borderId="19" xfId="0" applyFont="1" applyFill="1" applyBorder="1" applyAlignment="1">
      <alignment horizontal="left" vertical="center" indent="1"/>
    </xf>
    <xf numFmtId="0" fontId="7" fillId="13" borderId="4" xfId="0" applyFont="1" applyFill="1" applyBorder="1" applyAlignment="1">
      <alignment horizontal="left" vertical="center" indent="1"/>
    </xf>
    <xf numFmtId="0" fontId="7" fillId="13" borderId="0" xfId="0" applyFont="1" applyFill="1" applyAlignment="1">
      <alignment horizontal="left" vertical="center" indent="1"/>
    </xf>
    <xf numFmtId="0" fontId="7" fillId="0" borderId="4" xfId="0" applyFont="1" applyBorder="1" applyAlignment="1">
      <alignment horizontal="left" vertical="center" indent="1"/>
    </xf>
    <xf numFmtId="0" fontId="6" fillId="13" borderId="4" xfId="0" applyFont="1" applyFill="1" applyBorder="1" applyAlignment="1">
      <alignment horizontal="left" vertical="center" indent="1"/>
    </xf>
    <xf numFmtId="7" fontId="6" fillId="17" borderId="22" xfId="0" applyNumberFormat="1" applyFont="1" applyFill="1" applyBorder="1" applyAlignment="1">
      <alignment horizontal="right" vertical="center"/>
    </xf>
    <xf numFmtId="0" fontId="13" fillId="14" borderId="1" xfId="0" applyFont="1" applyFill="1" applyBorder="1" applyAlignment="1">
      <alignment horizontal="center" vertical="top" wrapText="1"/>
    </xf>
    <xf numFmtId="0" fontId="13" fillId="14" borderId="1" xfId="0" applyFont="1" applyFill="1" applyBorder="1" applyAlignment="1">
      <alignment horizontal="center" vertical="top"/>
    </xf>
    <xf numFmtId="0" fontId="7" fillId="0" borderId="1" xfId="0" applyFont="1" applyBorder="1" applyAlignment="1">
      <alignment horizontal="left" vertical="top" indent="1"/>
    </xf>
    <xf numFmtId="0" fontId="7" fillId="0" borderId="1" xfId="0" applyFont="1" applyBorder="1" applyAlignment="1">
      <alignment horizontal="left" vertical="top" indent="4"/>
    </xf>
    <xf numFmtId="0" fontId="7" fillId="0" borderId="1" xfId="0" applyFont="1" applyBorder="1" applyAlignment="1">
      <alignment horizontal="left" vertical="top" wrapText="1" indent="4"/>
    </xf>
    <xf numFmtId="0" fontId="7" fillId="13" borderId="1" xfId="0" applyFont="1" applyFill="1" applyBorder="1" applyAlignment="1">
      <alignment horizontal="left" vertical="top" indent="1"/>
    </xf>
    <xf numFmtId="0" fontId="15" fillId="0" borderId="1" xfId="0" applyFont="1" applyBorder="1" applyAlignment="1">
      <alignment horizontal="left" vertical="top" indent="4"/>
    </xf>
    <xf numFmtId="0" fontId="7" fillId="0" borderId="0" xfId="0" applyFont="1" applyAlignment="1">
      <alignment horizontal="left" vertical="top" wrapText="1"/>
    </xf>
    <xf numFmtId="0" fontId="13" fillId="14" borderId="13" xfId="0" applyFont="1" applyFill="1" applyBorder="1" applyAlignment="1">
      <alignment horizontal="center" vertical="top"/>
    </xf>
    <xf numFmtId="0" fontId="6" fillId="0" borderId="1" xfId="0" applyFont="1" applyBorder="1" applyAlignment="1">
      <alignment horizontal="left" vertical="top" indent="1"/>
    </xf>
    <xf numFmtId="0" fontId="7" fillId="6" borderId="1" xfId="0" applyFont="1" applyFill="1" applyBorder="1" applyAlignment="1">
      <alignment vertical="top"/>
    </xf>
    <xf numFmtId="0" fontId="6" fillId="0" borderId="1" xfId="0" applyFont="1" applyBorder="1" applyAlignment="1">
      <alignment horizontal="left" vertical="top" indent="2"/>
    </xf>
    <xf numFmtId="0" fontId="7" fillId="0" borderId="1" xfId="0" applyFont="1" applyBorder="1" applyAlignment="1">
      <alignment vertical="top"/>
    </xf>
    <xf numFmtId="14" fontId="7" fillId="6" borderId="1" xfId="0" applyNumberFormat="1" applyFont="1" applyFill="1" applyBorder="1" applyAlignment="1">
      <alignment vertical="top"/>
    </xf>
    <xf numFmtId="0" fontId="6" fillId="18" borderId="19" xfId="0" applyFont="1" applyFill="1" applyBorder="1" applyAlignment="1">
      <alignment horizontal="left" vertical="center" wrapText="1" indent="1"/>
    </xf>
    <xf numFmtId="3" fontId="6" fillId="18" borderId="15" xfId="0" applyNumberFormat="1" applyFont="1" applyFill="1" applyBorder="1" applyAlignment="1">
      <alignment horizontal="right" vertical="center"/>
    </xf>
    <xf numFmtId="164" fontId="6" fillId="18" borderId="15" xfId="0" applyNumberFormat="1" applyFont="1" applyFill="1" applyBorder="1" applyAlignment="1">
      <alignment horizontal="right" vertical="center"/>
    </xf>
    <xf numFmtId="0" fontId="6" fillId="18" borderId="15" xfId="0" applyFont="1" applyFill="1" applyBorder="1" applyAlignment="1">
      <alignment horizontal="left" vertical="center" wrapText="1" indent="1"/>
    </xf>
    <xf numFmtId="164" fontId="6" fillId="18" borderId="15" xfId="0" applyNumberFormat="1" applyFont="1" applyFill="1" applyBorder="1" applyAlignment="1">
      <alignment vertical="center" wrapText="1"/>
    </xf>
    <xf numFmtId="0" fontId="6" fillId="18" borderId="19" xfId="0" applyFont="1" applyFill="1" applyBorder="1" applyAlignment="1">
      <alignment horizontal="left" vertical="center" wrapText="1"/>
    </xf>
    <xf numFmtId="7" fontId="6" fillId="18" borderId="19" xfId="0" applyNumberFormat="1" applyFont="1" applyFill="1" applyBorder="1" applyAlignment="1">
      <alignment horizontal="left" vertical="center" wrapText="1"/>
    </xf>
    <xf numFmtId="164" fontId="6" fillId="18" borderId="19" xfId="0" applyNumberFormat="1" applyFont="1" applyFill="1" applyBorder="1" applyAlignment="1">
      <alignment horizontal="left" vertical="center" wrapText="1"/>
    </xf>
    <xf numFmtId="164" fontId="6" fillId="18" borderId="23" xfId="0" applyNumberFormat="1" applyFont="1" applyFill="1" applyBorder="1" applyAlignment="1">
      <alignment horizontal="left" vertical="center" wrapText="1"/>
    </xf>
    <xf numFmtId="164" fontId="6" fillId="18" borderId="15" xfId="0" applyNumberFormat="1" applyFont="1" applyFill="1" applyBorder="1" applyAlignment="1">
      <alignment horizontal="left" vertical="center" wrapText="1"/>
    </xf>
    <xf numFmtId="3" fontId="6" fillId="18" borderId="15" xfId="0" applyNumberFormat="1" applyFont="1" applyFill="1" applyBorder="1" applyAlignment="1">
      <alignment horizontal="right" vertical="center" wrapText="1"/>
    </xf>
    <xf numFmtId="164" fontId="6" fillId="18" borderId="15" xfId="0" applyNumberFormat="1" applyFont="1" applyFill="1" applyBorder="1" applyAlignment="1">
      <alignment horizontal="right" vertical="center" wrapText="1"/>
    </xf>
    <xf numFmtId="164" fontId="6" fillId="18" borderId="15" xfId="0" applyNumberFormat="1" applyFont="1" applyFill="1" applyBorder="1" applyAlignment="1">
      <alignment vertical="center"/>
    </xf>
    <xf numFmtId="164" fontId="6" fillId="18" borderId="19" xfId="0" applyNumberFormat="1" applyFont="1" applyFill="1" applyBorder="1" applyAlignment="1">
      <alignment vertical="center"/>
    </xf>
    <xf numFmtId="0" fontId="6" fillId="18" borderId="18" xfId="0" applyFont="1" applyFill="1" applyBorder="1" applyAlignment="1">
      <alignment horizontal="left" vertical="center" wrapText="1" indent="1"/>
    </xf>
    <xf numFmtId="164" fontId="6" fillId="18" borderId="19" xfId="0" applyNumberFormat="1" applyFont="1" applyFill="1" applyBorder="1" applyAlignment="1">
      <alignment horizontal="right" vertical="center"/>
    </xf>
    <xf numFmtId="0" fontId="7" fillId="6" borderId="15" xfId="0" applyFont="1" applyFill="1" applyBorder="1" applyAlignment="1">
      <alignment vertical="center"/>
    </xf>
    <xf numFmtId="0" fontId="6" fillId="15" borderId="1" xfId="0" applyFont="1" applyFill="1" applyBorder="1" applyAlignment="1">
      <alignment horizontal="center" vertical="top"/>
    </xf>
    <xf numFmtId="0" fontId="7" fillId="0" borderId="1" xfId="0" applyFont="1" applyBorder="1" applyAlignment="1">
      <alignment horizontal="left" vertical="top"/>
    </xf>
    <xf numFmtId="0" fontId="7" fillId="0" borderId="13" xfId="0" applyFont="1" applyBorder="1" applyAlignment="1">
      <alignment horizontal="left" vertical="top" wrapText="1" indent="1"/>
    </xf>
    <xf numFmtId="0" fontId="7" fillId="0" borderId="41" xfId="0" applyFont="1" applyBorder="1" applyAlignment="1">
      <alignment horizontal="left" vertical="top" wrapText="1" indent="1"/>
    </xf>
    <xf numFmtId="0" fontId="7" fillId="0" borderId="24" xfId="0" applyFont="1" applyBorder="1" applyAlignment="1">
      <alignment horizontal="left" vertical="top" wrapText="1" indent="1"/>
    </xf>
    <xf numFmtId="0" fontId="7" fillId="0" borderId="27" xfId="0" applyFont="1" applyBorder="1" applyAlignment="1">
      <alignment horizontal="left" vertical="top" wrapText="1" indent="1"/>
    </xf>
    <xf numFmtId="0" fontId="7" fillId="0" borderId="29" xfId="0" applyFont="1" applyBorder="1" applyAlignment="1">
      <alignment horizontal="left" vertical="top" wrapText="1" indent="1"/>
    </xf>
    <xf numFmtId="0" fontId="15" fillId="0" borderId="1" xfId="0" applyFont="1" applyBorder="1" applyAlignment="1">
      <alignment horizontal="left" vertical="top" wrapText="1" indent="1"/>
    </xf>
    <xf numFmtId="0" fontId="6" fillId="0" borderId="1" xfId="0" applyFont="1" applyBorder="1" applyAlignment="1">
      <alignment horizontal="left" vertical="top" wrapText="1" indent="1"/>
    </xf>
    <xf numFmtId="0" fontId="6" fillId="0" borderId="1" xfId="0" applyFont="1" applyBorder="1" applyAlignment="1">
      <alignment horizontal="left" vertical="center" indent="1"/>
    </xf>
    <xf numFmtId="0" fontId="14" fillId="0" borderId="1" xfId="0" applyFont="1" applyBorder="1" applyAlignment="1">
      <alignment horizontal="left" vertical="center" wrapText="1" indent="1"/>
    </xf>
    <xf numFmtId="164" fontId="0" fillId="0" borderId="0" xfId="0" applyNumberFormat="1" applyAlignment="1">
      <alignment vertical="top"/>
    </xf>
    <xf numFmtId="0" fontId="6" fillId="0" borderId="1" xfId="0" applyFont="1" applyBorder="1" applyAlignment="1">
      <alignment horizontal="left" vertical="top" indent="3"/>
    </xf>
    <xf numFmtId="0" fontId="17" fillId="0" borderId="0" xfId="0" applyFont="1" applyAlignment="1">
      <alignment vertical="top"/>
    </xf>
    <xf numFmtId="0" fontId="18" fillId="0" borderId="0" xfId="0" applyFont="1" applyAlignment="1">
      <alignment horizontal="left" vertical="top" indent="1"/>
    </xf>
    <xf numFmtId="0" fontId="18" fillId="0" borderId="0" xfId="0" applyFont="1" applyAlignment="1">
      <alignment vertical="top"/>
    </xf>
    <xf numFmtId="0" fontId="2" fillId="0" borderId="0" xfId="0" applyFont="1" applyAlignment="1">
      <alignment vertical="top"/>
    </xf>
    <xf numFmtId="0" fontId="18" fillId="0" borderId="0" xfId="0" applyFont="1" applyAlignment="1">
      <alignment horizontal="center" vertical="top"/>
    </xf>
    <xf numFmtId="0" fontId="18" fillId="0" borderId="0" xfId="0" applyFont="1" applyAlignment="1">
      <alignment horizontal="left" vertical="top" indent="2"/>
    </xf>
    <xf numFmtId="0" fontId="18" fillId="0" borderId="0" xfId="0" applyFont="1" applyAlignment="1">
      <alignment horizontal="left" vertical="top" indent="4"/>
    </xf>
    <xf numFmtId="0" fontId="17" fillId="0" borderId="0" xfId="0" applyFont="1" applyAlignment="1">
      <alignment horizontal="left" vertical="top" indent="1"/>
    </xf>
    <xf numFmtId="0" fontId="17" fillId="0" borderId="0" xfId="0" applyFont="1" applyAlignment="1">
      <alignment horizontal="left" vertical="top" indent="3"/>
    </xf>
    <xf numFmtId="0" fontId="20" fillId="0" borderId="0" xfId="2" applyAlignment="1">
      <alignment horizontal="left" vertical="top" indent="1"/>
    </xf>
    <xf numFmtId="0" fontId="18" fillId="0" borderId="0" xfId="0" applyFont="1" applyAlignment="1">
      <alignment horizontal="left" vertical="top" indent="3"/>
    </xf>
    <xf numFmtId="0" fontId="11" fillId="0" borderId="0" xfId="0" applyFont="1" applyAlignment="1">
      <alignment vertical="center"/>
    </xf>
    <xf numFmtId="0" fontId="7" fillId="0" borderId="44" xfId="0" applyFont="1" applyBorder="1" applyAlignment="1">
      <alignment horizontal="left" vertical="top" wrapText="1" indent="1"/>
    </xf>
    <xf numFmtId="0" fontId="7" fillId="0" borderId="45" xfId="0" applyFont="1" applyBorder="1" applyAlignment="1">
      <alignment horizontal="left" vertical="top" indent="1"/>
    </xf>
    <xf numFmtId="0" fontId="7" fillId="6" borderId="1" xfId="0" applyFont="1" applyFill="1" applyBorder="1" applyAlignment="1">
      <alignment vertical="center" wrapText="1"/>
    </xf>
    <xf numFmtId="0" fontId="7" fillId="0" borderId="1" xfId="0" applyFont="1" applyBorder="1" applyAlignment="1">
      <alignment horizontal="center" vertical="top"/>
    </xf>
    <xf numFmtId="0" fontId="14" fillId="0" borderId="1" xfId="0" applyFont="1" applyBorder="1" applyAlignment="1">
      <alignment horizontal="left" vertical="top" indent="1"/>
    </xf>
    <xf numFmtId="0" fontId="15" fillId="0" borderId="1" xfId="0" applyFont="1" applyBorder="1" applyAlignment="1">
      <alignment horizontal="left" vertical="top" indent="1"/>
    </xf>
    <xf numFmtId="0" fontId="15" fillId="0" borderId="1" xfId="0" applyFont="1" applyBorder="1" applyAlignment="1">
      <alignment horizontal="left" vertical="top" wrapText="1" indent="4"/>
    </xf>
    <xf numFmtId="165" fontId="15" fillId="12" borderId="1" xfId="0" applyNumberFormat="1" applyFont="1" applyFill="1" applyBorder="1" applyAlignment="1">
      <alignment vertical="top"/>
    </xf>
    <xf numFmtId="165" fontId="6" fillId="12" borderId="1" xfId="0" applyNumberFormat="1" applyFont="1" applyFill="1" applyBorder="1" applyAlignment="1">
      <alignment horizontal="center" vertical="top"/>
    </xf>
    <xf numFmtId="164" fontId="15" fillId="12" borderId="7" xfId="0" applyNumberFormat="1" applyFont="1" applyFill="1" applyBorder="1" applyAlignment="1">
      <alignment vertical="top"/>
    </xf>
    <xf numFmtId="0" fontId="13" fillId="0" borderId="0" xfId="0" applyFont="1" applyAlignment="1">
      <alignment horizontal="center" vertical="center" wrapText="1"/>
    </xf>
    <xf numFmtId="0" fontId="7" fillId="6" borderId="1" xfId="0" applyFont="1" applyFill="1" applyBorder="1" applyAlignment="1">
      <alignment horizontal="center" vertical="center"/>
    </xf>
    <xf numFmtId="0" fontId="7" fillId="12" borderId="1" xfId="0" applyFont="1" applyFill="1" applyBorder="1" applyAlignment="1">
      <alignment horizontal="center" vertical="center"/>
    </xf>
    <xf numFmtId="0" fontId="7" fillId="6" borderId="1" xfId="0" applyFont="1" applyFill="1" applyBorder="1" applyAlignment="1">
      <alignment horizontal="left" vertical="center" wrapText="1"/>
    </xf>
    <xf numFmtId="0" fontId="7" fillId="6" borderId="14" xfId="0" applyFont="1" applyFill="1" applyBorder="1" applyAlignment="1">
      <alignment horizontal="left" vertical="center" wrapText="1"/>
    </xf>
    <xf numFmtId="164" fontId="6" fillId="6" borderId="15" xfId="0" applyNumberFormat="1" applyFont="1" applyFill="1" applyBorder="1" applyAlignment="1">
      <alignment vertical="center" wrapText="1"/>
    </xf>
    <xf numFmtId="164" fontId="6" fillId="0" borderId="0" xfId="0" applyNumberFormat="1" applyFont="1" applyAlignment="1">
      <alignment vertical="center" wrapText="1"/>
    </xf>
    <xf numFmtId="164" fontId="7" fillId="0" borderId="0" xfId="0" applyNumberFormat="1" applyFont="1"/>
    <xf numFmtId="0" fontId="20" fillId="6" borderId="1" xfId="2" applyFill="1" applyBorder="1" applyAlignment="1">
      <alignment vertical="top"/>
    </xf>
    <xf numFmtId="1" fontId="7" fillId="12" borderId="1" xfId="0" applyNumberFormat="1" applyFont="1" applyFill="1" applyBorder="1" applyAlignment="1">
      <alignment vertical="top"/>
    </xf>
    <xf numFmtId="1" fontId="7" fillId="12" borderId="7" xfId="0" applyNumberFormat="1" applyFont="1" applyFill="1" applyBorder="1" applyAlignment="1">
      <alignment vertical="top"/>
    </xf>
    <xf numFmtId="2" fontId="7" fillId="6" borderId="1" xfId="0" applyNumberFormat="1" applyFont="1" applyFill="1" applyBorder="1" applyAlignment="1">
      <alignment horizontal="left" vertical="center"/>
    </xf>
    <xf numFmtId="2" fontId="7" fillId="6" borderId="1" xfId="0" applyNumberFormat="1" applyFont="1" applyFill="1" applyBorder="1" applyAlignment="1">
      <alignment horizontal="center" vertical="center"/>
    </xf>
    <xf numFmtId="2" fontId="7" fillId="12" borderId="1" xfId="0" applyNumberFormat="1" applyFont="1" applyFill="1" applyBorder="1" applyAlignment="1">
      <alignment horizontal="left" vertical="center"/>
    </xf>
    <xf numFmtId="164" fontId="7" fillId="12" borderId="1" xfId="0" applyNumberFormat="1" applyFont="1" applyFill="1" applyBorder="1" applyAlignment="1">
      <alignment horizontal="left" vertical="center"/>
    </xf>
    <xf numFmtId="166" fontId="7" fillId="6" borderId="1" xfId="3" applyNumberFormat="1" applyFont="1" applyFill="1" applyBorder="1" applyAlignment="1">
      <alignment vertical="center"/>
    </xf>
    <xf numFmtId="166" fontId="7" fillId="6" borderId="1" xfId="0" applyNumberFormat="1" applyFont="1" applyFill="1" applyBorder="1" applyAlignment="1">
      <alignment vertical="center"/>
    </xf>
    <xf numFmtId="164" fontId="6" fillId="0" borderId="11" xfId="0" applyNumberFormat="1" applyFont="1" applyBorder="1" applyAlignment="1">
      <alignment horizontal="left" vertical="center"/>
    </xf>
    <xf numFmtId="164" fontId="7" fillId="0" borderId="11" xfId="0" applyNumberFormat="1" applyFont="1" applyBorder="1" applyAlignment="1">
      <alignment vertical="center"/>
    </xf>
    <xf numFmtId="165" fontId="6" fillId="17" borderId="19" xfId="0" applyNumberFormat="1" applyFont="1" applyFill="1" applyBorder="1" applyAlignment="1">
      <alignment horizontal="left" vertical="center" indent="1"/>
    </xf>
    <xf numFmtId="0" fontId="17" fillId="3" borderId="18" xfId="0" applyFont="1" applyFill="1" applyBorder="1" applyAlignment="1">
      <alignment horizontal="left" vertical="top" wrapText="1" indent="1"/>
    </xf>
    <xf numFmtId="0" fontId="17" fillId="3" borderId="23" xfId="0" applyFont="1" applyFill="1" applyBorder="1" applyAlignment="1">
      <alignment horizontal="left" vertical="top" wrapText="1" indent="1"/>
    </xf>
    <xf numFmtId="0" fontId="17" fillId="3" borderId="19" xfId="0" applyFont="1" applyFill="1" applyBorder="1" applyAlignment="1">
      <alignment horizontal="left" vertical="top" wrapText="1" indent="1"/>
    </xf>
    <xf numFmtId="0" fontId="5" fillId="0" borderId="0" xfId="0" applyFont="1" applyAlignment="1">
      <alignment horizontal="center" vertical="top"/>
    </xf>
    <xf numFmtId="0" fontId="10" fillId="20" borderId="16" xfId="0" applyFont="1" applyFill="1" applyBorder="1" applyAlignment="1">
      <alignment horizontal="center" vertical="top"/>
    </xf>
    <xf numFmtId="0" fontId="10" fillId="20" borderId="21" xfId="0" applyFont="1" applyFill="1" applyBorder="1" applyAlignment="1">
      <alignment horizontal="center" vertical="top"/>
    </xf>
    <xf numFmtId="0" fontId="9" fillId="14" borderId="1" xfId="0" applyFont="1" applyFill="1" applyBorder="1" applyAlignment="1">
      <alignment horizontal="center" vertical="top"/>
    </xf>
    <xf numFmtId="0" fontId="9" fillId="9" borderId="1" xfId="0" applyFont="1" applyFill="1" applyBorder="1" applyAlignment="1">
      <alignment horizontal="center" vertical="top"/>
    </xf>
    <xf numFmtId="0" fontId="10" fillId="19" borderId="24" xfId="0" applyFont="1" applyFill="1" applyBorder="1" applyAlignment="1">
      <alignment horizontal="center" vertical="center"/>
    </xf>
    <xf numFmtId="0" fontId="10" fillId="19" borderId="27" xfId="0" applyFont="1" applyFill="1" applyBorder="1" applyAlignment="1">
      <alignment horizontal="center" vertical="center"/>
    </xf>
    <xf numFmtId="0" fontId="10" fillId="19" borderId="29" xfId="0" applyFont="1" applyFill="1" applyBorder="1" applyAlignment="1">
      <alignment horizontal="center" vertical="center"/>
    </xf>
    <xf numFmtId="0" fontId="10" fillId="18" borderId="24" xfId="0" applyFont="1" applyFill="1" applyBorder="1" applyAlignment="1">
      <alignment horizontal="center" vertical="center" wrapText="1"/>
    </xf>
    <xf numFmtId="0" fontId="10" fillId="18" borderId="27" xfId="0" applyFont="1" applyFill="1" applyBorder="1" applyAlignment="1">
      <alignment horizontal="center" vertical="center" wrapText="1"/>
    </xf>
    <xf numFmtId="0" fontId="10" fillId="18" borderId="32" xfId="0" applyFont="1" applyFill="1" applyBorder="1" applyAlignment="1">
      <alignment horizontal="center" vertical="center" wrapText="1"/>
    </xf>
    <xf numFmtId="0" fontId="10" fillId="17" borderId="0" xfId="0" applyFont="1" applyFill="1" applyAlignment="1">
      <alignment horizontal="center" vertical="center"/>
    </xf>
    <xf numFmtId="0" fontId="10" fillId="17" borderId="3" xfId="0" applyFont="1" applyFill="1" applyBorder="1" applyAlignment="1">
      <alignment horizontal="center" vertical="center"/>
    </xf>
    <xf numFmtId="0" fontId="6" fillId="17" borderId="1" xfId="0" applyFont="1" applyFill="1" applyBorder="1" applyAlignment="1">
      <alignment horizontal="center" vertical="top"/>
    </xf>
    <xf numFmtId="0" fontId="6" fillId="5" borderId="1" xfId="0" applyFont="1" applyFill="1" applyBorder="1" applyAlignment="1">
      <alignment horizontal="center" vertical="top"/>
    </xf>
    <xf numFmtId="0" fontId="6" fillId="15" borderId="1" xfId="0" applyFont="1" applyFill="1" applyBorder="1" applyAlignment="1">
      <alignment horizontal="center" vertical="top"/>
    </xf>
    <xf numFmtId="0" fontId="13" fillId="8" borderId="1" xfId="0" applyFont="1" applyFill="1" applyBorder="1" applyAlignment="1">
      <alignment horizontal="center" vertical="top"/>
    </xf>
    <xf numFmtId="0" fontId="7" fillId="15" borderId="1" xfId="0" applyFont="1" applyFill="1" applyBorder="1" applyAlignment="1">
      <alignment horizontal="center" vertical="top"/>
    </xf>
    <xf numFmtId="0" fontId="7" fillId="8" borderId="1" xfId="0" applyFont="1" applyFill="1" applyBorder="1" applyAlignment="1">
      <alignment horizontal="center" vertical="top"/>
    </xf>
    <xf numFmtId="0" fontId="7" fillId="12" borderId="1" xfId="0" applyFont="1" applyFill="1" applyBorder="1" applyAlignment="1">
      <alignment horizontal="left" vertical="top"/>
    </xf>
    <xf numFmtId="0" fontId="7" fillId="12" borderId="6" xfId="0" applyFont="1" applyFill="1" applyBorder="1" applyAlignment="1">
      <alignment horizontal="center" vertical="top"/>
    </xf>
    <xf numFmtId="0" fontId="7" fillId="12" borderId="8" xfId="0" applyFont="1" applyFill="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8" xfId="0" applyFont="1" applyBorder="1" applyAlignment="1">
      <alignment horizontal="center" vertical="top"/>
    </xf>
    <xf numFmtId="0" fontId="5" fillId="0" borderId="0" xfId="0" applyFont="1" applyAlignment="1">
      <alignment horizontal="center" vertical="center"/>
    </xf>
    <xf numFmtId="0" fontId="6" fillId="8" borderId="1" xfId="0" applyFont="1" applyFill="1" applyBorder="1" applyAlignment="1">
      <alignment horizontal="center" vertical="top"/>
    </xf>
    <xf numFmtId="0" fontId="14" fillId="15" borderId="1" xfId="0" applyFont="1" applyFill="1" applyBorder="1" applyAlignment="1">
      <alignment horizontal="center" vertical="top"/>
    </xf>
    <xf numFmtId="0" fontId="14" fillId="11" borderId="1" xfId="0" applyFont="1" applyFill="1" applyBorder="1" applyAlignment="1">
      <alignment horizontal="center" vertical="top"/>
    </xf>
    <xf numFmtId="0" fontId="6" fillId="15" borderId="6" xfId="0" applyFont="1" applyFill="1" applyBorder="1" applyAlignment="1">
      <alignment horizontal="center" vertical="top"/>
    </xf>
    <xf numFmtId="0" fontId="6" fillId="8" borderId="7" xfId="0" applyFont="1" applyFill="1" applyBorder="1" applyAlignment="1">
      <alignment horizontal="center" vertical="top"/>
    </xf>
    <xf numFmtId="0" fontId="6" fillId="8" borderId="8" xfId="0" applyFont="1" applyFill="1" applyBorder="1" applyAlignment="1">
      <alignment horizontal="center" vertical="top"/>
    </xf>
    <xf numFmtId="0" fontId="7" fillId="12" borderId="6" xfId="0" applyFont="1" applyFill="1" applyBorder="1" applyAlignment="1">
      <alignment horizontal="left" vertical="top" wrapText="1"/>
    </xf>
    <xf numFmtId="0" fontId="7" fillId="12" borderId="8" xfId="0" applyFont="1" applyFill="1" applyBorder="1" applyAlignment="1">
      <alignment horizontal="left" vertical="top" wrapText="1"/>
    </xf>
    <xf numFmtId="0" fontId="6" fillId="0" borderId="1" xfId="0" applyFont="1" applyBorder="1" applyAlignment="1">
      <alignment horizontal="left" vertical="top" indent="1"/>
    </xf>
    <xf numFmtId="0" fontId="7" fillId="0" borderId="14" xfId="0" applyFont="1" applyBorder="1" applyAlignment="1">
      <alignment horizontal="left" vertical="top" wrapText="1"/>
    </xf>
    <xf numFmtId="0" fontId="7" fillId="0" borderId="34" xfId="0" applyFont="1" applyBorder="1" applyAlignment="1">
      <alignment horizontal="left" vertical="top" wrapText="1"/>
    </xf>
    <xf numFmtId="0" fontId="7" fillId="0" borderId="13" xfId="0" applyFont="1" applyBorder="1" applyAlignment="1">
      <alignment horizontal="left" vertical="top"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6" fillId="0" borderId="14"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4" xfId="0" applyFont="1" applyBorder="1" applyAlignment="1">
      <alignment horizontal="left" vertical="center" wrapText="1" indent="1"/>
    </xf>
    <xf numFmtId="0" fontId="7" fillId="0" borderId="34" xfId="0" applyFont="1" applyBorder="1" applyAlignment="1">
      <alignment horizontal="left" vertical="center" wrapText="1" indent="1"/>
    </xf>
    <xf numFmtId="0" fontId="7" fillId="0" borderId="13" xfId="0" applyFont="1" applyBorder="1" applyAlignment="1">
      <alignment horizontal="left" vertical="center" wrapText="1" indent="1"/>
    </xf>
    <xf numFmtId="0" fontId="7" fillId="6" borderId="1" xfId="0" applyFont="1" applyFill="1" applyBorder="1" applyAlignment="1">
      <alignment horizontal="center" vertical="top" wrapText="1"/>
    </xf>
    <xf numFmtId="0" fontId="7" fillId="6" borderId="1" xfId="0" applyFont="1" applyFill="1" applyBorder="1" applyAlignment="1">
      <alignment horizontal="center" vertical="top"/>
    </xf>
    <xf numFmtId="0" fontId="7" fillId="6" borderId="14" xfId="0" applyFont="1" applyFill="1" applyBorder="1" applyAlignment="1">
      <alignment horizontal="center" vertical="top"/>
    </xf>
    <xf numFmtId="0" fontId="7" fillId="6" borderId="34" xfId="0" applyFont="1" applyFill="1" applyBorder="1" applyAlignment="1">
      <alignment horizontal="center" vertical="top"/>
    </xf>
    <xf numFmtId="0" fontId="7" fillId="6" borderId="13" xfId="0" applyFont="1" applyFill="1" applyBorder="1" applyAlignment="1">
      <alignment horizontal="center" vertical="top"/>
    </xf>
    <xf numFmtId="0" fontId="7" fillId="12" borderId="14" xfId="0" applyFont="1" applyFill="1" applyBorder="1" applyAlignment="1">
      <alignment horizontal="center" vertical="top"/>
    </xf>
    <xf numFmtId="0" fontId="7" fillId="12" borderId="34" xfId="0" applyFont="1" applyFill="1" applyBorder="1" applyAlignment="1">
      <alignment horizontal="center" vertical="top"/>
    </xf>
    <xf numFmtId="0" fontId="7" fillId="12" borderId="13" xfId="0" applyFont="1" applyFill="1" applyBorder="1" applyAlignment="1">
      <alignment horizontal="center" vertical="top"/>
    </xf>
    <xf numFmtId="0" fontId="5" fillId="0" borderId="20"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15"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0" borderId="18" xfId="0" applyFont="1" applyBorder="1" applyAlignment="1">
      <alignment horizontal="left" vertical="center" indent="1"/>
    </xf>
    <xf numFmtId="0" fontId="6" fillId="0" borderId="23" xfId="0" applyFont="1" applyBorder="1" applyAlignment="1">
      <alignment horizontal="left" vertical="center" indent="1"/>
    </xf>
    <xf numFmtId="0" fontId="6" fillId="0" borderId="19" xfId="0" applyFont="1" applyBorder="1" applyAlignment="1">
      <alignment horizontal="left" vertical="center" indent="1"/>
    </xf>
    <xf numFmtId="0" fontId="6" fillId="0" borderId="18" xfId="0" applyFont="1" applyBorder="1" applyAlignment="1">
      <alignment horizontal="left" vertical="center" wrapText="1" indent="1"/>
    </xf>
    <xf numFmtId="0" fontId="6" fillId="0" borderId="23" xfId="0" applyFont="1" applyBorder="1" applyAlignment="1">
      <alignment horizontal="left" vertical="center" wrapText="1" indent="1"/>
    </xf>
    <xf numFmtId="0" fontId="6" fillId="0" borderId="19" xfId="0" applyFont="1" applyBorder="1" applyAlignment="1">
      <alignment horizontal="left" vertical="center" wrapText="1" indent="1"/>
    </xf>
    <xf numFmtId="0" fontId="6" fillId="0" borderId="11" xfId="0" applyFont="1" applyBorder="1" applyAlignment="1">
      <alignment horizontal="center" vertical="center" wrapText="1"/>
    </xf>
    <xf numFmtId="0" fontId="6" fillId="17" borderId="18" xfId="0" applyFont="1" applyFill="1" applyBorder="1" applyAlignment="1">
      <alignment horizontal="left" vertical="center" wrapText="1" indent="1"/>
    </xf>
    <xf numFmtId="0" fontId="6" fillId="17" borderId="23" xfId="0" applyFont="1" applyFill="1" applyBorder="1" applyAlignment="1">
      <alignment horizontal="left" vertical="center" wrapText="1" indent="1"/>
    </xf>
    <xf numFmtId="0" fontId="6" fillId="17" borderId="19" xfId="0" applyFont="1" applyFill="1" applyBorder="1" applyAlignment="1">
      <alignment horizontal="left" vertical="center" wrapText="1" indent="1"/>
    </xf>
    <xf numFmtId="0" fontId="13" fillId="16" borderId="18" xfId="0" applyFont="1" applyFill="1" applyBorder="1" applyAlignment="1">
      <alignment horizontal="center" vertical="center"/>
    </xf>
    <xf numFmtId="0" fontId="13" fillId="16" borderId="23" xfId="0" applyFont="1" applyFill="1" applyBorder="1" applyAlignment="1">
      <alignment horizontal="center" vertical="center"/>
    </xf>
    <xf numFmtId="0" fontId="13" fillId="16" borderId="19" xfId="0" applyFont="1" applyFill="1" applyBorder="1" applyAlignment="1">
      <alignment horizontal="center" vertical="center"/>
    </xf>
    <xf numFmtId="0" fontId="6" fillId="17" borderId="18" xfId="0" applyFont="1" applyFill="1" applyBorder="1" applyAlignment="1">
      <alignment horizontal="left" vertical="center" indent="1"/>
    </xf>
    <xf numFmtId="0" fontId="6" fillId="17" borderId="23" xfId="0" applyFont="1" applyFill="1" applyBorder="1" applyAlignment="1">
      <alignment horizontal="left" vertical="center" indent="1"/>
    </xf>
    <xf numFmtId="0" fontId="6" fillId="17" borderId="19" xfId="0" applyFont="1" applyFill="1" applyBorder="1" applyAlignment="1">
      <alignment horizontal="left" vertical="center" indent="1"/>
    </xf>
    <xf numFmtId="0" fontId="1" fillId="14" borderId="35" xfId="0" applyFont="1" applyFill="1" applyBorder="1" applyAlignment="1">
      <alignment horizontal="center" vertical="center"/>
    </xf>
    <xf numFmtId="0" fontId="1" fillId="14" borderId="0" xfId="0" applyFont="1" applyFill="1" applyAlignment="1">
      <alignment horizontal="center" vertical="center"/>
    </xf>
    <xf numFmtId="0" fontId="0" fillId="7" borderId="42" xfId="0" applyFill="1" applyBorder="1" applyAlignment="1">
      <alignment horizontal="left" vertical="top" wrapText="1" indent="1"/>
    </xf>
    <xf numFmtId="0" fontId="0" fillId="7" borderId="43" xfId="0" applyFill="1" applyBorder="1" applyAlignment="1">
      <alignment horizontal="left" vertical="top" wrapText="1" indent="1"/>
    </xf>
    <xf numFmtId="0" fontId="0" fillId="7" borderId="46" xfId="0" applyFill="1" applyBorder="1" applyAlignment="1">
      <alignment horizontal="left" vertical="top" wrapText="1" indent="1"/>
    </xf>
    <xf numFmtId="0" fontId="0" fillId="7" borderId="4" xfId="0" applyFill="1" applyBorder="1" applyAlignment="1">
      <alignment horizontal="left" vertical="top" wrapText="1" indent="1"/>
    </xf>
    <xf numFmtId="0" fontId="0" fillId="7" borderId="0" xfId="0" applyFill="1" applyAlignment="1">
      <alignment horizontal="left" vertical="top" wrapText="1" indent="1"/>
    </xf>
    <xf numFmtId="0" fontId="0" fillId="7" borderId="36" xfId="0" applyFill="1" applyBorder="1" applyAlignment="1">
      <alignment horizontal="left" vertical="top" wrapText="1" indent="1"/>
    </xf>
    <xf numFmtId="0" fontId="0" fillId="7" borderId="5" xfId="0" applyFill="1" applyBorder="1" applyAlignment="1">
      <alignment horizontal="left" vertical="top" wrapText="1" indent="1"/>
    </xf>
    <xf numFmtId="0" fontId="0" fillId="7" borderId="3" xfId="0" applyFill="1" applyBorder="1" applyAlignment="1">
      <alignment horizontal="left" vertical="top" wrapText="1" indent="1"/>
    </xf>
    <xf numFmtId="0" fontId="0" fillId="7" borderId="40" xfId="0" applyFill="1" applyBorder="1" applyAlignment="1">
      <alignment horizontal="left" vertical="top" wrapText="1" indent="1"/>
    </xf>
    <xf numFmtId="0" fontId="6" fillId="15" borderId="0" xfId="0" applyFont="1" applyFill="1" applyAlignment="1">
      <alignment horizontal="center" vertical="center" wrapText="1"/>
    </xf>
    <xf numFmtId="0" fontId="6" fillId="11" borderId="0" xfId="0" applyFont="1" applyFill="1" applyAlignment="1">
      <alignment horizontal="center" vertical="center" wrapText="1"/>
    </xf>
    <xf numFmtId="0" fontId="6" fillId="3" borderId="19" xfId="0" applyFont="1" applyFill="1" applyBorder="1" applyAlignment="1">
      <alignment horizontal="left" vertical="center" indent="1"/>
    </xf>
    <xf numFmtId="0" fontId="6" fillId="17" borderId="37" xfId="0" applyFont="1" applyFill="1" applyBorder="1" applyAlignment="1">
      <alignment horizontal="left" vertical="center" indent="1"/>
    </xf>
    <xf numFmtId="0" fontId="6" fillId="3" borderId="17" xfId="0" applyFont="1" applyFill="1" applyBorder="1" applyAlignment="1">
      <alignment horizontal="left" vertical="center" indent="1"/>
    </xf>
    <xf numFmtId="0" fontId="7" fillId="4" borderId="1" xfId="0" applyFont="1" applyFill="1" applyBorder="1" applyAlignment="1">
      <alignment horizontal="center" vertical="center"/>
    </xf>
    <xf numFmtId="0" fontId="13" fillId="14" borderId="7"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8" xfId="0" applyFont="1" applyFill="1" applyBorder="1" applyAlignment="1">
      <alignment horizontal="center" vertical="center"/>
    </xf>
    <xf numFmtId="0" fontId="6" fillId="15" borderId="6"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13" fillId="14" borderId="6"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6" fillId="18" borderId="16" xfId="0" applyFont="1" applyFill="1" applyBorder="1" applyAlignment="1">
      <alignment horizontal="left" vertical="center" wrapText="1" indent="1"/>
    </xf>
    <xf numFmtId="0" fontId="14" fillId="10" borderId="17" xfId="0" applyFont="1" applyFill="1" applyBorder="1" applyAlignment="1">
      <alignment horizontal="left" vertical="center" wrapText="1" indent="1"/>
    </xf>
    <xf numFmtId="0" fontId="7" fillId="17" borderId="8" xfId="0" applyFont="1" applyFill="1" applyBorder="1" applyAlignment="1">
      <alignment horizontal="center" vertical="center"/>
    </xf>
    <xf numFmtId="0" fontId="7" fillId="5" borderId="1" xfId="0" applyFont="1" applyFill="1" applyBorder="1" applyAlignment="1">
      <alignment horizontal="center" vertical="center"/>
    </xf>
    <xf numFmtId="0" fontId="13" fillId="14" borderId="8"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6" fillId="17" borderId="23" xfId="0" applyFont="1" applyFill="1" applyBorder="1" applyAlignment="1">
      <alignment horizontal="left" vertical="center" indent="2"/>
    </xf>
    <xf numFmtId="0" fontId="6" fillId="3" borderId="19" xfId="0" applyFont="1" applyFill="1" applyBorder="1" applyAlignment="1">
      <alignment horizontal="left" vertical="center" indent="2"/>
    </xf>
    <xf numFmtId="0" fontId="6" fillId="15" borderId="8" xfId="0" applyFont="1" applyFill="1" applyBorder="1" applyAlignment="1">
      <alignment horizontal="center" vertical="center" wrapText="1"/>
    </xf>
    <xf numFmtId="0" fontId="6" fillId="18" borderId="37" xfId="0" applyFont="1" applyFill="1" applyBorder="1" applyAlignment="1">
      <alignment horizontal="left" vertical="center" wrapText="1" indent="1"/>
    </xf>
    <xf numFmtId="0" fontId="13" fillId="14" borderId="12"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14" borderId="20"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35"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38" xfId="0" applyFont="1" applyFill="1" applyBorder="1" applyAlignment="1">
      <alignment horizontal="center" vertical="center" wrapText="1"/>
    </xf>
    <xf numFmtId="0" fontId="6" fillId="0" borderId="0" xfId="0" applyFont="1" applyAlignment="1">
      <alignment horizontal="left" vertical="center" wrapText="1" indent="1"/>
    </xf>
    <xf numFmtId="0" fontId="7" fillId="0" borderId="0" xfId="0" applyFont="1" applyAlignment="1">
      <alignment horizontal="left" vertical="center" wrapText="1" indent="1"/>
    </xf>
    <xf numFmtId="0" fontId="6" fillId="15" borderId="8" xfId="0" applyFont="1" applyFill="1" applyBorder="1" applyAlignment="1">
      <alignment horizontal="center" vertical="center"/>
    </xf>
    <xf numFmtId="0" fontId="7" fillId="11" borderId="1" xfId="0" applyFont="1" applyFill="1" applyBorder="1" applyAlignment="1">
      <alignment horizontal="center" vertical="center"/>
    </xf>
    <xf numFmtId="0" fontId="7" fillId="17" borderId="7"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6" fillId="15" borderId="7" xfId="0" applyFont="1" applyFill="1" applyBorder="1" applyAlignment="1">
      <alignment horizontal="center" vertical="center"/>
    </xf>
    <xf numFmtId="0" fontId="14" fillId="11" borderId="7" xfId="0" applyFont="1" applyFill="1" applyBorder="1" applyAlignment="1">
      <alignment horizontal="center" vertical="center"/>
    </xf>
    <xf numFmtId="0" fontId="14" fillId="11" borderId="8" xfId="0" applyFont="1" applyFill="1" applyBorder="1" applyAlignment="1">
      <alignment horizontal="center" vertical="center"/>
    </xf>
    <xf numFmtId="0" fontId="14" fillId="11" borderId="0" xfId="0" applyFont="1" applyFill="1" applyAlignment="1">
      <alignment horizontal="center" vertical="center" wrapText="1"/>
    </xf>
    <xf numFmtId="0" fontId="7" fillId="15" borderId="3" xfId="0" applyFont="1" applyFill="1" applyBorder="1" applyAlignment="1">
      <alignment horizontal="center" vertical="center"/>
    </xf>
    <xf numFmtId="0" fontId="7" fillId="11" borderId="3" xfId="0" applyFont="1" applyFill="1" applyBorder="1" applyAlignment="1">
      <alignment horizontal="center" vertical="center"/>
    </xf>
    <xf numFmtId="0" fontId="13" fillId="9" borderId="6"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9" fillId="14" borderId="0" xfId="0" applyFont="1" applyFill="1" applyAlignment="1">
      <alignment horizontal="left" vertical="center"/>
    </xf>
    <xf numFmtId="0" fontId="12" fillId="0" borderId="0" xfId="0" applyFont="1" applyAlignment="1">
      <alignment horizontal="left" vertical="center"/>
    </xf>
    <xf numFmtId="0" fontId="6" fillId="17" borderId="16" xfId="0" applyFont="1" applyFill="1" applyBorder="1" applyAlignment="1">
      <alignment horizontal="left" vertical="center" indent="1"/>
    </xf>
    <xf numFmtId="0" fontId="6" fillId="2" borderId="8" xfId="0" applyFont="1" applyFill="1" applyBorder="1" applyAlignment="1">
      <alignment horizontal="center" vertical="center" wrapText="1"/>
    </xf>
    <xf numFmtId="0" fontId="7" fillId="0" borderId="18" xfId="0" applyFont="1" applyBorder="1" applyAlignment="1">
      <alignment horizontal="center" vertical="center"/>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6" fillId="0" borderId="11" xfId="0" applyFont="1" applyBorder="1" applyAlignment="1">
      <alignment horizontal="center" vertical="center"/>
    </xf>
    <xf numFmtId="0" fontId="6" fillId="18" borderId="18" xfId="0" applyFont="1" applyFill="1" applyBorder="1" applyAlignment="1">
      <alignment horizontal="left" vertical="center" wrapText="1" indent="1"/>
    </xf>
    <xf numFmtId="0" fontId="6" fillId="18" borderId="19" xfId="0" applyFont="1" applyFill="1" applyBorder="1" applyAlignment="1">
      <alignment horizontal="left" vertical="center" wrapText="1" indent="1"/>
    </xf>
  </cellXfs>
  <cellStyles count="4">
    <cellStyle name="Comma" xfId="3" builtinId="3"/>
    <cellStyle name="Hyperlink" xfId="2" builtinId="8"/>
    <cellStyle name="Normal" xfId="0" builtinId="0"/>
    <cellStyle name="Normal 3" xfId="1" xr:uid="{DF956ED4-B873-4755-8F87-4D3D733764F5}"/>
  </cellStyles>
  <dxfs count="0"/>
  <tableStyles count="0" defaultTableStyle="TableStyleMedium2" defaultPivotStyle="PivotStyleLight16"/>
  <colors>
    <mruColors>
      <color rgb="FFD9D9D9"/>
      <color rgb="FFBFBFBF"/>
      <color rgb="FFFFCA65"/>
      <color rgb="FF993333"/>
      <color rgb="FFFBAD18"/>
      <color rgb="FFFFA1A1"/>
      <color rgb="FF060808"/>
      <color rgb="FF000000"/>
      <color rgb="FFFF5555"/>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389070</xdr:colOff>
      <xdr:row>8</xdr:row>
      <xdr:rowOff>79984</xdr:rowOff>
    </xdr:from>
    <xdr:ext cx="10674957" cy="4162293"/>
    <xdr:sp macro="" textlink="">
      <xdr:nvSpPr>
        <xdr:cNvPr id="2" name="Rectangle 1">
          <a:extLst>
            <a:ext uri="{FF2B5EF4-FFF2-40B4-BE49-F238E27FC236}">
              <a16:creationId xmlns:a16="http://schemas.microsoft.com/office/drawing/2014/main" id="{22FAFB0D-8316-4D5E-BF39-A8A4DC4FDB7D}"/>
            </a:ext>
          </a:extLst>
        </xdr:cNvPr>
        <xdr:cNvSpPr/>
      </xdr:nvSpPr>
      <xdr:spPr>
        <a:xfrm rot="20419597">
          <a:off x="389070" y="1675422"/>
          <a:ext cx="10674957" cy="4162293"/>
        </a:xfrm>
        <a:prstGeom prst="rect">
          <a:avLst/>
        </a:prstGeom>
        <a:noFill/>
      </xdr:spPr>
      <xdr:txBody>
        <a:bodyPr wrap="square" lIns="91440" tIns="45720" rIns="91440" bIns="45720">
          <a:spAutoFit/>
        </a:bodyPr>
        <a:lstStyle/>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EXAMPLE</a:t>
          </a:r>
        </a:p>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TEMPLATE</a:t>
          </a:r>
        </a:p>
      </xdr:txBody>
    </xdr:sp>
    <xdr:clientData/>
  </xdr:oneCellAnchor>
  <xdr:oneCellAnchor>
    <xdr:from>
      <xdr:col>0</xdr:col>
      <xdr:colOff>389070</xdr:colOff>
      <xdr:row>34</xdr:row>
      <xdr:rowOff>404812</xdr:rowOff>
    </xdr:from>
    <xdr:ext cx="10674957" cy="4162293"/>
    <xdr:sp macro="" textlink="">
      <xdr:nvSpPr>
        <xdr:cNvPr id="3" name="Rectangle 2">
          <a:extLst>
            <a:ext uri="{FF2B5EF4-FFF2-40B4-BE49-F238E27FC236}">
              <a16:creationId xmlns:a16="http://schemas.microsoft.com/office/drawing/2014/main" id="{27FDBDE9-1360-42DC-B051-50250B96E97F}"/>
            </a:ext>
          </a:extLst>
        </xdr:cNvPr>
        <xdr:cNvSpPr/>
      </xdr:nvSpPr>
      <xdr:spPr>
        <a:xfrm rot="20419597">
          <a:off x="389070" y="9798843"/>
          <a:ext cx="10674957" cy="4162293"/>
        </a:xfrm>
        <a:prstGeom prst="rect">
          <a:avLst/>
        </a:prstGeom>
        <a:noFill/>
      </xdr:spPr>
      <xdr:txBody>
        <a:bodyPr wrap="square" lIns="91440" tIns="45720" rIns="91440" bIns="45720">
          <a:spAutoFit/>
        </a:bodyPr>
        <a:lstStyle/>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EXAMPLE</a:t>
          </a:r>
        </a:p>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TEMPLATE</a:t>
          </a:r>
        </a:p>
      </xdr:txBody>
    </xdr:sp>
    <xdr:clientData/>
  </xdr:oneCellAnchor>
  <xdr:oneCellAnchor>
    <xdr:from>
      <xdr:col>0</xdr:col>
      <xdr:colOff>389070</xdr:colOff>
      <xdr:row>50</xdr:row>
      <xdr:rowOff>166688</xdr:rowOff>
    </xdr:from>
    <xdr:ext cx="10674957" cy="4162293"/>
    <xdr:sp macro="" textlink="">
      <xdr:nvSpPr>
        <xdr:cNvPr id="4" name="Rectangle 3">
          <a:extLst>
            <a:ext uri="{FF2B5EF4-FFF2-40B4-BE49-F238E27FC236}">
              <a16:creationId xmlns:a16="http://schemas.microsoft.com/office/drawing/2014/main" id="{E9888962-49E5-4CB3-9E9B-5BF4E937A6D2}"/>
            </a:ext>
          </a:extLst>
        </xdr:cNvPr>
        <xdr:cNvSpPr/>
      </xdr:nvSpPr>
      <xdr:spPr>
        <a:xfrm rot="20419597">
          <a:off x="389070" y="16335376"/>
          <a:ext cx="10674957" cy="4162293"/>
        </a:xfrm>
        <a:prstGeom prst="rect">
          <a:avLst/>
        </a:prstGeom>
        <a:noFill/>
      </xdr:spPr>
      <xdr:txBody>
        <a:bodyPr wrap="square" lIns="91440" tIns="45720" rIns="91440" bIns="45720">
          <a:spAutoFit/>
        </a:bodyPr>
        <a:lstStyle/>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EXAMPLE</a:t>
          </a:r>
        </a:p>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TEMPLATE</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3381376</xdr:colOff>
      <xdr:row>41</xdr:row>
      <xdr:rowOff>11907</xdr:rowOff>
    </xdr:from>
    <xdr:ext cx="10674957" cy="4162293"/>
    <xdr:sp macro="" textlink="">
      <xdr:nvSpPr>
        <xdr:cNvPr id="2" name="Rectangle 1">
          <a:extLst>
            <a:ext uri="{FF2B5EF4-FFF2-40B4-BE49-F238E27FC236}">
              <a16:creationId xmlns:a16="http://schemas.microsoft.com/office/drawing/2014/main" id="{F8F62A9B-29B9-4EE0-B01B-C0A49E531E10}"/>
            </a:ext>
          </a:extLst>
        </xdr:cNvPr>
        <xdr:cNvSpPr/>
      </xdr:nvSpPr>
      <xdr:spPr>
        <a:xfrm rot="20419597">
          <a:off x="3381376" y="8822532"/>
          <a:ext cx="10674957" cy="4162293"/>
        </a:xfrm>
        <a:prstGeom prst="rect">
          <a:avLst/>
        </a:prstGeom>
        <a:noFill/>
      </xdr:spPr>
      <xdr:txBody>
        <a:bodyPr wrap="square" lIns="91440" tIns="45720" rIns="91440" bIns="45720">
          <a:spAutoFit/>
        </a:bodyPr>
        <a:lstStyle/>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EXAMPLE</a:t>
          </a:r>
        </a:p>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TEMPLATE</a:t>
          </a:r>
        </a:p>
      </xdr:txBody>
    </xdr:sp>
    <xdr:clientData/>
  </xdr:oneCellAnchor>
  <xdr:oneCellAnchor>
    <xdr:from>
      <xdr:col>0</xdr:col>
      <xdr:colOff>3426618</xdr:colOff>
      <xdr:row>8</xdr:row>
      <xdr:rowOff>151421</xdr:rowOff>
    </xdr:from>
    <xdr:ext cx="10674957" cy="4162293"/>
    <xdr:sp macro="" textlink="">
      <xdr:nvSpPr>
        <xdr:cNvPr id="3" name="Rectangle 2">
          <a:extLst>
            <a:ext uri="{FF2B5EF4-FFF2-40B4-BE49-F238E27FC236}">
              <a16:creationId xmlns:a16="http://schemas.microsoft.com/office/drawing/2014/main" id="{43292F36-445D-4FD7-B103-6153A4EAC531}"/>
            </a:ext>
          </a:extLst>
        </xdr:cNvPr>
        <xdr:cNvSpPr/>
      </xdr:nvSpPr>
      <xdr:spPr>
        <a:xfrm rot="20419597">
          <a:off x="3426618" y="1675421"/>
          <a:ext cx="10674957" cy="4162293"/>
        </a:xfrm>
        <a:prstGeom prst="rect">
          <a:avLst/>
        </a:prstGeom>
        <a:noFill/>
      </xdr:spPr>
      <xdr:txBody>
        <a:bodyPr wrap="square" lIns="91440" tIns="45720" rIns="91440" bIns="45720">
          <a:spAutoFit/>
        </a:bodyPr>
        <a:lstStyle/>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EXAMPLE</a:t>
          </a:r>
        </a:p>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TEMPLATE</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PCIS2-DDA-25\DDA%20Rates\General%20Ledger%20Rate%20Work%20A&amp;D\A&amp;D%20Draft%20Templates%20and%20Notes\GL%20Supplemental%20Template-Productivity%20Factor\GLS%20Submissions\A1_Template%20Submission%20Tracking.xlsx" TargetMode="External"/><Relationship Id="rId1" Type="http://schemas.openxmlformats.org/officeDocument/2006/relationships/externalLinkPath" Target="/PCIS2-DDA-25/DDA%20Rates/General%20Ledger%20Rate%20Work%20A&amp;D/A&amp;D%20Draft%20Templates%20and%20Notes/GL%20Supplemental%20Template-Productivity%20Factor/GLS%20Submissions/A1_Template%20Submission%20Trac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ing Sheet"/>
      <sheetName val="Costs"/>
      <sheetName val="Optumas Delivery"/>
      <sheetName val="Current Status_Most Recent"/>
      <sheetName val="Pie Charts"/>
      <sheetName val="Clean List of Provs_5.7"/>
      <sheetName val="Sheet2"/>
      <sheetName val="Wages"/>
      <sheetName val="Resubmission Comparison"/>
      <sheetName val="Cost Categories Defined - PF"/>
      <sheetName val="MaryAnn"/>
      <sheetName val="Sheet1"/>
      <sheetName val="Feedback Needed"/>
    </sheetNames>
    <sheetDataSet>
      <sheetData sheetId="0"/>
      <sheetData sheetId="1"/>
      <sheetData sheetId="2"/>
      <sheetData sheetId="3"/>
      <sheetData sheetId="4"/>
      <sheetData sheetId="5"/>
      <sheetData sheetId="6"/>
      <sheetData sheetId="7"/>
      <sheetData sheetId="8"/>
      <sheetData sheetId="9"/>
      <sheetData sheetId="10"/>
      <sheetData sheetId="11">
        <row r="3">
          <cell r="H3">
            <v>354.97800000000001</v>
          </cell>
          <cell r="I3">
            <v>236.65199999999999</v>
          </cell>
          <cell r="J3">
            <v>532.46699999999998</v>
          </cell>
          <cell r="K3">
            <v>354.97800000000001</v>
          </cell>
          <cell r="L3">
            <v>295.815</v>
          </cell>
          <cell r="M3">
            <v>197.21</v>
          </cell>
        </row>
      </sheetData>
      <sheetData sheetId="12"/>
    </sheetDataSet>
  </externalBook>
</externalLink>
</file>

<file path=xl/theme/theme1.xml><?xml version="1.0" encoding="utf-8"?>
<a:theme xmlns:a="http://schemas.openxmlformats.org/drawingml/2006/main" name="Office Theme">
  <a:themeElements>
    <a:clrScheme name="Hilltop">
      <a:dk1>
        <a:sysClr val="windowText" lastClr="000000"/>
      </a:dk1>
      <a:lt1>
        <a:sysClr val="window" lastClr="FFFFFF"/>
      </a:lt1>
      <a:dk2>
        <a:srgbClr val="44546A"/>
      </a:dk2>
      <a:lt2>
        <a:srgbClr val="E7E6E6"/>
      </a:lt2>
      <a:accent1>
        <a:srgbClr val="00A0AF"/>
      </a:accent1>
      <a:accent2>
        <a:srgbClr val="FFCC00"/>
      </a:accent2>
      <a:accent3>
        <a:srgbClr val="E46C0A"/>
      </a:accent3>
      <a:accent4>
        <a:srgbClr val="808080"/>
      </a:accent4>
      <a:accent5>
        <a:srgbClr val="B7DEE8"/>
      </a:accent5>
      <a:accent6>
        <a:srgbClr val="8B730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ealth.maryland.gov/dda/Pages/LTSSMaryland/RRAG/GL-Data-Collection-Tool.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aneAppleseed@BlueFinch.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A9D91-833F-4D0D-A646-67C429F0FD61}">
  <sheetPr>
    <tabColor rgb="FF993333"/>
  </sheetPr>
  <dimension ref="A1:H58"/>
  <sheetViews>
    <sheetView topLeftCell="A39" zoomScale="80" zoomScaleNormal="80" workbookViewId="0">
      <selection activeCell="A57" sqref="A57"/>
    </sheetView>
  </sheetViews>
  <sheetFormatPr defaultColWidth="8.81640625" defaultRowHeight="14.5" x14ac:dyDescent="0.35"/>
  <cols>
    <col min="1" max="1" width="41.1796875" style="1" customWidth="1"/>
    <col min="2" max="2" width="112" style="1" customWidth="1"/>
    <col min="3" max="3" width="17.1796875" style="1" customWidth="1"/>
    <col min="4" max="4" width="30.81640625" style="1" customWidth="1"/>
    <col min="5" max="16384" width="8.81640625" style="1"/>
  </cols>
  <sheetData>
    <row r="1" spans="1:8" ht="18.5" x14ac:dyDescent="0.35">
      <c r="A1" s="200" t="s">
        <v>397</v>
      </c>
      <c r="B1" s="200"/>
      <c r="C1" s="200"/>
      <c r="D1" s="8"/>
      <c r="E1" s="8"/>
    </row>
    <row r="2" spans="1:8" ht="14.15" customHeight="1" x14ac:dyDescent="0.35">
      <c r="A2" s="158"/>
      <c r="B2" s="7"/>
      <c r="C2" s="7"/>
      <c r="D2" s="7"/>
      <c r="E2" s="7"/>
    </row>
    <row r="3" spans="1:8" s="9" customFormat="1" ht="14.15" customHeight="1" x14ac:dyDescent="0.35">
      <c r="A3" s="156" t="s">
        <v>318</v>
      </c>
      <c r="B3" s="159"/>
      <c r="C3" s="159"/>
      <c r="D3" s="159"/>
      <c r="E3" s="159"/>
      <c r="F3" s="157"/>
      <c r="G3" s="157"/>
      <c r="H3" s="157"/>
    </row>
    <row r="4" spans="1:8" s="9" customFormat="1" ht="14.15" customHeight="1" x14ac:dyDescent="0.35">
      <c r="A4" s="156" t="s">
        <v>323</v>
      </c>
      <c r="B4" s="159"/>
      <c r="C4" s="159"/>
      <c r="D4" s="159"/>
      <c r="E4" s="159"/>
      <c r="F4" s="157"/>
      <c r="G4" s="157"/>
      <c r="H4" s="157"/>
    </row>
    <row r="5" spans="1:8" s="9" customFormat="1" ht="16.5" customHeight="1" x14ac:dyDescent="0.35">
      <c r="A5" s="156" t="s">
        <v>317</v>
      </c>
      <c r="B5" s="159"/>
      <c r="C5" s="159"/>
      <c r="D5" s="159"/>
      <c r="E5" s="159"/>
      <c r="F5" s="157"/>
      <c r="G5" s="157"/>
      <c r="H5" s="157"/>
    </row>
    <row r="6" spans="1:8" s="9" customFormat="1" ht="16.5" customHeight="1" x14ac:dyDescent="0.35">
      <c r="A6" s="156"/>
      <c r="B6" s="159"/>
      <c r="C6" s="159"/>
      <c r="D6" s="159"/>
      <c r="E6" s="159"/>
      <c r="F6" s="157"/>
      <c r="G6" s="157"/>
      <c r="H6" s="157"/>
    </row>
    <row r="7" spans="1:8" s="9" customFormat="1" ht="16.5" customHeight="1" x14ac:dyDescent="0.35">
      <c r="A7" s="156" t="s">
        <v>396</v>
      </c>
      <c r="B7" s="159"/>
      <c r="C7" s="159"/>
      <c r="D7" s="159"/>
      <c r="E7" s="159"/>
      <c r="F7" s="157"/>
      <c r="G7" s="157"/>
      <c r="H7" s="157"/>
    </row>
    <row r="8" spans="1:8" s="9" customFormat="1" ht="14.15" customHeight="1" x14ac:dyDescent="0.35">
      <c r="A8" s="164" t="s">
        <v>316</v>
      </c>
      <c r="B8" s="159"/>
      <c r="C8" s="159"/>
      <c r="D8" s="159"/>
      <c r="E8" s="159"/>
      <c r="F8" s="157"/>
      <c r="G8" s="157"/>
      <c r="H8" s="157"/>
    </row>
    <row r="9" spans="1:8" s="9" customFormat="1" ht="15.5" x14ac:dyDescent="0.35">
      <c r="A9" s="156"/>
      <c r="B9" s="157"/>
      <c r="C9" s="157"/>
      <c r="D9" s="157"/>
      <c r="E9" s="157"/>
      <c r="F9" s="157"/>
      <c r="G9" s="157"/>
      <c r="H9" s="157"/>
    </row>
    <row r="10" spans="1:8" s="9" customFormat="1" ht="15.5" x14ac:dyDescent="0.35">
      <c r="A10" s="156" t="s">
        <v>319</v>
      </c>
      <c r="B10" s="157"/>
      <c r="C10" s="157"/>
      <c r="D10" s="157"/>
      <c r="E10" s="157"/>
      <c r="F10" s="157"/>
      <c r="G10" s="157"/>
      <c r="H10" s="157"/>
    </row>
    <row r="11" spans="1:8" s="9" customFormat="1" ht="15.5" x14ac:dyDescent="0.35">
      <c r="A11" s="156" t="s">
        <v>322</v>
      </c>
      <c r="B11" s="157"/>
      <c r="C11" s="157"/>
      <c r="D11" s="157"/>
      <c r="E11" s="157"/>
      <c r="F11" s="157"/>
      <c r="G11" s="157"/>
      <c r="H11" s="157"/>
    </row>
    <row r="12" spans="1:8" s="9" customFormat="1" ht="15.5" x14ac:dyDescent="0.35">
      <c r="A12" s="156" t="s">
        <v>136</v>
      </c>
      <c r="B12" s="157"/>
      <c r="C12" s="157"/>
      <c r="D12" s="157"/>
      <c r="E12" s="157"/>
      <c r="F12" s="157"/>
      <c r="G12" s="157"/>
      <c r="H12" s="157"/>
    </row>
    <row r="13" spans="1:8" s="14" customFormat="1" ht="15.5" x14ac:dyDescent="0.35">
      <c r="A13" s="165" t="s">
        <v>135</v>
      </c>
      <c r="B13" s="160"/>
      <c r="C13" s="160"/>
      <c r="D13" s="160"/>
      <c r="E13" s="160"/>
      <c r="F13" s="160"/>
      <c r="G13" s="160"/>
      <c r="H13" s="160"/>
    </row>
    <row r="14" spans="1:8" s="14" customFormat="1" ht="15.5" x14ac:dyDescent="0.35">
      <c r="A14" s="165" t="s">
        <v>301</v>
      </c>
      <c r="B14" s="160"/>
      <c r="C14" s="160"/>
      <c r="D14" s="160"/>
      <c r="E14" s="160"/>
      <c r="F14" s="160"/>
      <c r="G14" s="160"/>
      <c r="H14" s="160"/>
    </row>
    <row r="15" spans="1:8" s="12" customFormat="1" ht="15.5" x14ac:dyDescent="0.35">
      <c r="A15" s="156" t="s">
        <v>324</v>
      </c>
      <c r="B15" s="156"/>
      <c r="C15" s="156"/>
      <c r="D15" s="156"/>
      <c r="E15" s="156"/>
      <c r="F15" s="156"/>
      <c r="G15" s="156"/>
      <c r="H15" s="156"/>
    </row>
    <row r="16" spans="1:8" s="12" customFormat="1" ht="15.5" x14ac:dyDescent="0.35">
      <c r="A16" s="156"/>
      <c r="B16" s="156"/>
      <c r="C16" s="156"/>
      <c r="D16" s="156"/>
      <c r="E16" s="156"/>
      <c r="F16" s="156"/>
      <c r="G16" s="156"/>
      <c r="H16" s="156"/>
    </row>
    <row r="17" spans="1:8" s="14" customFormat="1" ht="15.5" x14ac:dyDescent="0.35">
      <c r="A17" s="162" t="s">
        <v>208</v>
      </c>
      <c r="B17" s="160"/>
      <c r="C17" s="160"/>
      <c r="D17" s="160"/>
      <c r="E17" s="160"/>
      <c r="F17" s="160"/>
      <c r="G17" s="160"/>
      <c r="H17" s="160"/>
    </row>
    <row r="18" spans="1:8" s="14" customFormat="1" ht="15.5" x14ac:dyDescent="0.35">
      <c r="A18" s="162" t="s">
        <v>217</v>
      </c>
      <c r="B18" s="160"/>
      <c r="C18" s="160"/>
      <c r="D18" s="160"/>
      <c r="E18" s="160"/>
      <c r="F18" s="160"/>
      <c r="G18" s="160"/>
      <c r="H18" s="160"/>
    </row>
    <row r="19" spans="1:8" s="14" customFormat="1" ht="15.5" x14ac:dyDescent="0.35">
      <c r="A19" s="162"/>
      <c r="B19" s="160"/>
      <c r="C19" s="160"/>
      <c r="D19" s="160"/>
      <c r="E19" s="160"/>
      <c r="F19" s="160"/>
      <c r="G19" s="160"/>
      <c r="H19" s="160"/>
    </row>
    <row r="20" spans="1:8" s="15" customFormat="1" ht="15.5" x14ac:dyDescent="0.35">
      <c r="A20" s="162" t="s">
        <v>321</v>
      </c>
      <c r="B20" s="161"/>
      <c r="C20" s="161"/>
      <c r="D20" s="161"/>
      <c r="E20" s="161"/>
      <c r="F20" s="161"/>
      <c r="G20" s="161"/>
      <c r="H20" s="161"/>
    </row>
    <row r="21" spans="1:8" s="15" customFormat="1" ht="15.5" x14ac:dyDescent="0.35">
      <c r="A21" s="163" t="s">
        <v>336</v>
      </c>
      <c r="B21" s="161"/>
      <c r="C21" s="161"/>
      <c r="D21" s="161"/>
      <c r="E21" s="161"/>
      <c r="F21" s="161"/>
      <c r="G21" s="161"/>
      <c r="H21" s="161"/>
    </row>
    <row r="22" spans="1:8" s="14" customFormat="1" ht="16" thickBot="1" x14ac:dyDescent="0.4">
      <c r="A22" s="155"/>
      <c r="B22" s="160"/>
      <c r="C22" s="160"/>
      <c r="D22" s="160"/>
      <c r="E22" s="160"/>
      <c r="F22" s="160"/>
      <c r="G22" s="160"/>
      <c r="H22" s="160"/>
    </row>
    <row r="23" spans="1:8" s="14" customFormat="1" ht="112.5" customHeight="1" thickBot="1" x14ac:dyDescent="0.4">
      <c r="A23" s="197" t="s">
        <v>334</v>
      </c>
      <c r="B23" s="198"/>
      <c r="C23" s="199"/>
      <c r="D23" s="160"/>
      <c r="E23" s="160"/>
      <c r="F23" s="160"/>
      <c r="G23" s="160"/>
      <c r="H23" s="160"/>
    </row>
    <row r="24" spans="1:8" s="9" customFormat="1" ht="14" x14ac:dyDescent="0.35"/>
    <row r="25" spans="1:8" s="157" customFormat="1" ht="15.5" x14ac:dyDescent="0.35">
      <c r="A25" s="157" t="s">
        <v>320</v>
      </c>
    </row>
    <row r="26" spans="1:8" s="9" customFormat="1" ht="14" x14ac:dyDescent="0.35"/>
    <row r="27" spans="1:8" s="9" customFormat="1" ht="15" x14ac:dyDescent="0.35">
      <c r="A27" s="203" t="s">
        <v>77</v>
      </c>
      <c r="B27" s="204"/>
      <c r="C27" s="204"/>
      <c r="D27" s="16"/>
    </row>
    <row r="28" spans="1:8" s="9" customFormat="1" ht="14" x14ac:dyDescent="0.35">
      <c r="A28" s="142" t="s">
        <v>66</v>
      </c>
      <c r="B28" s="142" t="s">
        <v>114</v>
      </c>
      <c r="C28" s="142" t="s">
        <v>34</v>
      </c>
    </row>
    <row r="29" spans="1:8" s="9" customFormat="1" ht="34.5" customHeight="1" thickBot="1" x14ac:dyDescent="0.4">
      <c r="A29" s="211" t="s">
        <v>67</v>
      </c>
      <c r="B29" s="167" t="s">
        <v>254</v>
      </c>
      <c r="C29" s="168" t="s">
        <v>253</v>
      </c>
    </row>
    <row r="30" spans="1:8" s="9" customFormat="1" ht="31.5" customHeight="1" x14ac:dyDescent="0.35">
      <c r="A30" s="211"/>
      <c r="B30" s="146" t="s">
        <v>146</v>
      </c>
      <c r="C30" s="18" t="s">
        <v>35</v>
      </c>
    </row>
    <row r="31" spans="1:8" s="9" customFormat="1" ht="44.25" customHeight="1" x14ac:dyDescent="0.35">
      <c r="A31" s="211"/>
      <c r="B31" s="147" t="s">
        <v>228</v>
      </c>
      <c r="C31" s="20" t="s">
        <v>36</v>
      </c>
    </row>
    <row r="32" spans="1:8" s="9" customFormat="1" ht="32.25" customHeight="1" x14ac:dyDescent="0.35">
      <c r="A32" s="211"/>
      <c r="B32" s="147" t="s">
        <v>147</v>
      </c>
      <c r="C32" s="21" t="s">
        <v>37</v>
      </c>
    </row>
    <row r="33" spans="1:3" s="9" customFormat="1" ht="32.25" customHeight="1" x14ac:dyDescent="0.35">
      <c r="A33" s="211"/>
      <c r="B33" s="147" t="s">
        <v>148</v>
      </c>
      <c r="C33" s="21" t="s">
        <v>266</v>
      </c>
    </row>
    <row r="34" spans="1:3" s="9" customFormat="1" ht="30.75" customHeight="1" x14ac:dyDescent="0.35">
      <c r="A34" s="211"/>
      <c r="B34" s="147" t="s">
        <v>113</v>
      </c>
      <c r="C34" s="21" t="s">
        <v>80</v>
      </c>
    </row>
    <row r="35" spans="1:3" s="9" customFormat="1" ht="33" customHeight="1" x14ac:dyDescent="0.35">
      <c r="A35" s="211"/>
      <c r="B35" s="147" t="s">
        <v>264</v>
      </c>
      <c r="C35" s="21" t="s">
        <v>81</v>
      </c>
    </row>
    <row r="36" spans="1:3" s="9" customFormat="1" ht="34.5" customHeight="1" x14ac:dyDescent="0.35">
      <c r="A36" s="211"/>
      <c r="B36" s="147" t="s">
        <v>237</v>
      </c>
      <c r="C36" s="21" t="s">
        <v>82</v>
      </c>
    </row>
    <row r="37" spans="1:3" s="9" customFormat="1" ht="31.5" customHeight="1" thickBot="1" x14ac:dyDescent="0.4">
      <c r="A37" s="212"/>
      <c r="B37" s="148" t="s">
        <v>238</v>
      </c>
      <c r="C37" s="23" t="s">
        <v>83</v>
      </c>
    </row>
    <row r="38" spans="1:3" s="9" customFormat="1" ht="36" customHeight="1" x14ac:dyDescent="0.35">
      <c r="A38" s="205" t="s">
        <v>68</v>
      </c>
      <c r="B38" s="144" t="s">
        <v>292</v>
      </c>
      <c r="C38" s="145" t="s">
        <v>38</v>
      </c>
    </row>
    <row r="39" spans="1:3" s="9" customFormat="1" ht="33" customHeight="1" x14ac:dyDescent="0.35">
      <c r="A39" s="206"/>
      <c r="B39" s="19" t="s">
        <v>149</v>
      </c>
      <c r="C39" s="21" t="s">
        <v>85</v>
      </c>
    </row>
    <row r="40" spans="1:3" s="9" customFormat="1" ht="33.75" customHeight="1" x14ac:dyDescent="0.35">
      <c r="A40" s="206"/>
      <c r="B40" s="19" t="s">
        <v>293</v>
      </c>
      <c r="C40" s="21" t="s">
        <v>39</v>
      </c>
    </row>
    <row r="41" spans="1:3" s="9" customFormat="1" ht="32.25" customHeight="1" x14ac:dyDescent="0.35">
      <c r="A41" s="206"/>
      <c r="B41" s="19" t="s">
        <v>150</v>
      </c>
      <c r="C41" s="21" t="s">
        <v>86</v>
      </c>
    </row>
    <row r="42" spans="1:3" s="9" customFormat="1" ht="31.5" customHeight="1" x14ac:dyDescent="0.35">
      <c r="A42" s="206"/>
      <c r="B42" s="19" t="s">
        <v>151</v>
      </c>
      <c r="C42" s="21" t="s">
        <v>87</v>
      </c>
    </row>
    <row r="43" spans="1:3" s="9" customFormat="1" ht="36" customHeight="1" x14ac:dyDescent="0.35">
      <c r="A43" s="206"/>
      <c r="B43" s="19" t="s">
        <v>302</v>
      </c>
      <c r="C43" s="21" t="s">
        <v>88</v>
      </c>
    </row>
    <row r="44" spans="1:3" s="9" customFormat="1" ht="36" customHeight="1" x14ac:dyDescent="0.35">
      <c r="A44" s="206"/>
      <c r="B44" s="19" t="s">
        <v>152</v>
      </c>
      <c r="C44" s="21" t="s">
        <v>89</v>
      </c>
    </row>
    <row r="45" spans="1:3" s="9" customFormat="1" ht="33" customHeight="1" x14ac:dyDescent="0.35">
      <c r="A45" s="206"/>
      <c r="B45" s="149" t="s">
        <v>263</v>
      </c>
      <c r="C45" s="20" t="s">
        <v>90</v>
      </c>
    </row>
    <row r="46" spans="1:3" s="9" customFormat="1" ht="30" customHeight="1" x14ac:dyDescent="0.35">
      <c r="A46" s="206"/>
      <c r="B46" s="19" t="s">
        <v>261</v>
      </c>
      <c r="C46" s="20" t="s">
        <v>91</v>
      </c>
    </row>
    <row r="47" spans="1:3" s="9" customFormat="1" ht="32.25" customHeight="1" thickBot="1" x14ac:dyDescent="0.4">
      <c r="A47" s="207"/>
      <c r="B47" s="22" t="s">
        <v>153</v>
      </c>
      <c r="C47" s="23" t="s">
        <v>92</v>
      </c>
    </row>
    <row r="48" spans="1:3" s="9" customFormat="1" ht="36" customHeight="1" x14ac:dyDescent="0.35">
      <c r="A48" s="208" t="s">
        <v>40</v>
      </c>
      <c r="B48" s="17" t="s">
        <v>154</v>
      </c>
      <c r="C48" s="24" t="s">
        <v>41</v>
      </c>
    </row>
    <row r="49" spans="1:6" s="9" customFormat="1" ht="34.5" customHeight="1" x14ac:dyDescent="0.35">
      <c r="A49" s="209"/>
      <c r="B49" s="19" t="s">
        <v>164</v>
      </c>
      <c r="C49" s="21" t="s">
        <v>42</v>
      </c>
      <c r="F49" s="9" t="s">
        <v>6</v>
      </c>
    </row>
    <row r="50" spans="1:6" s="9" customFormat="1" ht="32.25" customHeight="1" x14ac:dyDescent="0.35">
      <c r="A50" s="209"/>
      <c r="B50" s="19" t="s">
        <v>165</v>
      </c>
      <c r="C50" s="21" t="s">
        <v>43</v>
      </c>
    </row>
    <row r="51" spans="1:6" s="9" customFormat="1" ht="32.25" customHeight="1" x14ac:dyDescent="0.35">
      <c r="A51" s="209"/>
      <c r="B51" s="19" t="s">
        <v>262</v>
      </c>
      <c r="C51" s="20" t="s">
        <v>105</v>
      </c>
    </row>
    <row r="52" spans="1:6" s="9" customFormat="1" ht="32.25" customHeight="1" x14ac:dyDescent="0.35">
      <c r="A52" s="209"/>
      <c r="B52" s="19" t="s">
        <v>166</v>
      </c>
      <c r="C52" s="20" t="s">
        <v>44</v>
      </c>
    </row>
    <row r="53" spans="1:6" s="9" customFormat="1" ht="33.75" customHeight="1" x14ac:dyDescent="0.35">
      <c r="A53" s="209"/>
      <c r="B53" s="19" t="s">
        <v>167</v>
      </c>
      <c r="C53" s="21" t="s">
        <v>45</v>
      </c>
    </row>
    <row r="54" spans="1:6" s="9" customFormat="1" ht="33.75" customHeight="1" x14ac:dyDescent="0.35">
      <c r="A54" s="209"/>
      <c r="B54" s="19" t="s">
        <v>168</v>
      </c>
      <c r="C54" s="21" t="s">
        <v>46</v>
      </c>
    </row>
    <row r="55" spans="1:6" s="9" customFormat="1" ht="30.75" customHeight="1" thickBot="1" x14ac:dyDescent="0.4">
      <c r="A55" s="210"/>
      <c r="B55" s="25" t="s">
        <v>169</v>
      </c>
      <c r="C55" s="26" t="s">
        <v>47</v>
      </c>
    </row>
    <row r="56" spans="1:6" s="9" customFormat="1" ht="20.5" thickBot="1" x14ac:dyDescent="0.4">
      <c r="A56" s="201" t="s">
        <v>72</v>
      </c>
      <c r="B56" s="202"/>
      <c r="C56" s="27" t="s">
        <v>106</v>
      </c>
    </row>
    <row r="57" spans="1:6" s="9" customFormat="1" ht="18.75" customHeight="1" x14ac:dyDescent="0.35">
      <c r="A57" s="166" t="s">
        <v>400</v>
      </c>
      <c r="B57" s="28"/>
    </row>
    <row r="58" spans="1:6" s="9" customFormat="1" ht="14" x14ac:dyDescent="0.35"/>
  </sheetData>
  <sheetProtection selectLockedCells="1" selectUnlockedCells="1"/>
  <mergeCells count="7">
    <mergeCell ref="A23:C23"/>
    <mergeCell ref="A1:C1"/>
    <mergeCell ref="A56:B56"/>
    <mergeCell ref="A27:C27"/>
    <mergeCell ref="A38:A47"/>
    <mergeCell ref="A48:A55"/>
    <mergeCell ref="A29:A37"/>
  </mergeCells>
  <hyperlinks>
    <hyperlink ref="A8" r:id="rId1" xr:uid="{90BA9075-5A9F-4210-B510-92381A850F4C}"/>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04910-6C0A-401B-89CD-4386C56E04C9}">
  <sheetPr>
    <tabColor rgb="FFFBAD18"/>
  </sheetPr>
  <dimension ref="A1:E61"/>
  <sheetViews>
    <sheetView topLeftCell="A36" zoomScale="80" zoomScaleNormal="80" workbookViewId="0">
      <selection activeCell="B35" sqref="B35"/>
    </sheetView>
  </sheetViews>
  <sheetFormatPr defaultColWidth="8.81640625" defaultRowHeight="14.5" x14ac:dyDescent="0.35"/>
  <cols>
    <col min="1" max="1" width="58.54296875" style="1" customWidth="1"/>
    <col min="2" max="2" width="45.1796875" style="1" customWidth="1"/>
    <col min="3" max="3" width="147.1796875" style="1" customWidth="1"/>
    <col min="4" max="16384" width="8.81640625" style="1"/>
  </cols>
  <sheetData>
    <row r="1" spans="1:3" ht="15.65" customHeight="1" x14ac:dyDescent="0.35">
      <c r="A1" s="225" t="s">
        <v>60</v>
      </c>
      <c r="B1" s="225"/>
      <c r="C1" s="225"/>
    </row>
    <row r="2" spans="1:3" x14ac:dyDescent="0.35">
      <c r="A2" s="225"/>
      <c r="B2" s="225"/>
      <c r="C2" s="225"/>
    </row>
    <row r="3" spans="1:3" x14ac:dyDescent="0.35">
      <c r="A3" s="119" t="s">
        <v>48</v>
      </c>
      <c r="B3" s="119" t="s">
        <v>49</v>
      </c>
      <c r="C3" s="119" t="s">
        <v>50</v>
      </c>
    </row>
    <row r="4" spans="1:3" x14ac:dyDescent="0.35">
      <c r="A4" s="215" t="s">
        <v>54</v>
      </c>
      <c r="B4" s="216"/>
      <c r="C4" s="216"/>
    </row>
    <row r="5" spans="1:3" x14ac:dyDescent="0.35">
      <c r="A5" s="120" t="s">
        <v>52</v>
      </c>
      <c r="B5" s="121" t="s">
        <v>386</v>
      </c>
      <c r="C5" s="113"/>
    </row>
    <row r="6" spans="1:3" ht="16.399999999999999" customHeight="1" x14ac:dyDescent="0.35">
      <c r="A6" s="120" t="s">
        <v>115</v>
      </c>
      <c r="B6" s="121"/>
      <c r="C6" s="19" t="s">
        <v>53</v>
      </c>
    </row>
    <row r="7" spans="1:3" ht="16.399999999999999" customHeight="1" x14ac:dyDescent="0.35">
      <c r="A7" s="122" t="s">
        <v>133</v>
      </c>
      <c r="B7" s="121">
        <v>111222333</v>
      </c>
      <c r="C7" s="19"/>
    </row>
    <row r="8" spans="1:3" ht="16.399999999999999" customHeight="1" x14ac:dyDescent="0.35">
      <c r="A8" s="122" t="s">
        <v>134</v>
      </c>
      <c r="B8" s="121">
        <v>444555666</v>
      </c>
      <c r="C8" s="19"/>
    </row>
    <row r="9" spans="1:3" x14ac:dyDescent="0.35">
      <c r="A9" s="120" t="s">
        <v>51</v>
      </c>
      <c r="B9" s="121" t="s">
        <v>387</v>
      </c>
      <c r="C9" s="113" t="s">
        <v>69</v>
      </c>
    </row>
    <row r="10" spans="1:3" x14ac:dyDescent="0.35">
      <c r="A10" s="217" t="s">
        <v>216</v>
      </c>
      <c r="B10" s="218"/>
      <c r="C10" s="218"/>
    </row>
    <row r="11" spans="1:3" x14ac:dyDescent="0.35">
      <c r="A11" s="120" t="s">
        <v>70</v>
      </c>
      <c r="B11" s="121" t="s">
        <v>388</v>
      </c>
      <c r="C11" s="113" t="s">
        <v>55</v>
      </c>
    </row>
    <row r="12" spans="1:3" x14ac:dyDescent="0.35">
      <c r="A12" s="120" t="s">
        <v>57</v>
      </c>
      <c r="B12" s="185" t="s">
        <v>389</v>
      </c>
      <c r="C12" s="123"/>
    </row>
    <row r="13" spans="1:3" x14ac:dyDescent="0.35">
      <c r="A13" s="120" t="s">
        <v>58</v>
      </c>
      <c r="B13" s="121" t="s">
        <v>390</v>
      </c>
      <c r="C13" s="123"/>
    </row>
    <row r="14" spans="1:3" x14ac:dyDescent="0.35">
      <c r="A14" s="215" t="s">
        <v>56</v>
      </c>
      <c r="B14" s="218"/>
      <c r="C14" s="218"/>
    </row>
    <row r="15" spans="1:3" x14ac:dyDescent="0.35">
      <c r="A15" s="120" t="s">
        <v>59</v>
      </c>
      <c r="B15" s="124">
        <v>45456</v>
      </c>
      <c r="C15" s="123"/>
    </row>
    <row r="16" spans="1:3" x14ac:dyDescent="0.35">
      <c r="A16" s="120" t="s">
        <v>61</v>
      </c>
      <c r="B16" s="121" t="s">
        <v>391</v>
      </c>
      <c r="C16" s="123"/>
    </row>
    <row r="17" spans="1:3" x14ac:dyDescent="0.35">
      <c r="A17" s="234" t="s">
        <v>310</v>
      </c>
      <c r="B17" s="234"/>
      <c r="C17" s="235" t="s">
        <v>311</v>
      </c>
    </row>
    <row r="18" spans="1:3" x14ac:dyDescent="0.35">
      <c r="A18" s="154" t="s">
        <v>4</v>
      </c>
      <c r="B18" s="121" t="s">
        <v>395</v>
      </c>
      <c r="C18" s="236"/>
    </row>
    <row r="19" spans="1:3" x14ac:dyDescent="0.35">
      <c r="A19" s="154" t="s">
        <v>0</v>
      </c>
      <c r="B19" s="121" t="s">
        <v>392</v>
      </c>
      <c r="C19" s="236"/>
    </row>
    <row r="20" spans="1:3" x14ac:dyDescent="0.35">
      <c r="A20" s="154" t="s">
        <v>2</v>
      </c>
      <c r="B20" s="121" t="s">
        <v>392</v>
      </c>
      <c r="C20" s="236"/>
    </row>
    <row r="21" spans="1:3" x14ac:dyDescent="0.35">
      <c r="A21" s="154" t="s">
        <v>129</v>
      </c>
      <c r="B21" s="121" t="s">
        <v>392</v>
      </c>
      <c r="C21" s="236"/>
    </row>
    <row r="22" spans="1:3" x14ac:dyDescent="0.35">
      <c r="A22" s="154" t="s">
        <v>75</v>
      </c>
      <c r="B22" s="121" t="s">
        <v>392</v>
      </c>
      <c r="C22" s="236"/>
    </row>
    <row r="23" spans="1:3" x14ac:dyDescent="0.35">
      <c r="A23" s="154" t="s">
        <v>128</v>
      </c>
      <c r="B23" s="121" t="s">
        <v>392</v>
      </c>
      <c r="C23" s="236"/>
    </row>
    <row r="24" spans="1:3" x14ac:dyDescent="0.35">
      <c r="A24" s="154" t="s">
        <v>5</v>
      </c>
      <c r="B24" s="121" t="s">
        <v>392</v>
      </c>
      <c r="C24" s="237"/>
    </row>
    <row r="25" spans="1:3" ht="42" x14ac:dyDescent="0.35">
      <c r="A25" s="150" t="s">
        <v>255</v>
      </c>
      <c r="B25" s="219"/>
      <c r="C25" s="219"/>
    </row>
    <row r="26" spans="1:3" ht="38.15" customHeight="1" x14ac:dyDescent="0.35">
      <c r="A26" s="150" t="s">
        <v>267</v>
      </c>
      <c r="B26" s="232" t="s">
        <v>398</v>
      </c>
      <c r="C26" s="233"/>
    </row>
    <row r="27" spans="1:3" x14ac:dyDescent="0.35">
      <c r="A27" s="215" t="s">
        <v>71</v>
      </c>
      <c r="B27" s="226"/>
      <c r="C27" s="226"/>
    </row>
    <row r="28" spans="1:3" x14ac:dyDescent="0.35">
      <c r="A28" s="120" t="s">
        <v>62</v>
      </c>
      <c r="B28" s="121" t="s">
        <v>393</v>
      </c>
      <c r="C28" s="123"/>
    </row>
    <row r="29" spans="1:3" x14ac:dyDescent="0.35">
      <c r="A29" s="227" t="s">
        <v>335</v>
      </c>
      <c r="B29" s="228"/>
      <c r="C29" s="228"/>
    </row>
    <row r="30" spans="1:3" x14ac:dyDescent="0.35">
      <c r="A30" s="171" t="s">
        <v>313</v>
      </c>
      <c r="B30" s="174"/>
      <c r="C30" s="172" t="s">
        <v>315</v>
      </c>
    </row>
    <row r="31" spans="1:3" x14ac:dyDescent="0.35">
      <c r="A31" s="171" t="s">
        <v>195</v>
      </c>
      <c r="B31" s="174"/>
      <c r="C31" s="117" t="s">
        <v>314</v>
      </c>
    </row>
    <row r="32" spans="1:3" x14ac:dyDescent="0.35">
      <c r="A32" s="171" t="s">
        <v>196</v>
      </c>
      <c r="B32" s="174">
        <v>50</v>
      </c>
      <c r="C32" s="117" t="s">
        <v>198</v>
      </c>
    </row>
    <row r="33" spans="1:5" ht="30.75" customHeight="1" x14ac:dyDescent="0.35">
      <c r="A33" s="171" t="s">
        <v>197</v>
      </c>
      <c r="B33" s="174"/>
      <c r="C33" s="173" t="s">
        <v>199</v>
      </c>
    </row>
    <row r="34" spans="1:5" ht="22.5" customHeight="1" x14ac:dyDescent="0.35">
      <c r="A34" s="171" t="s">
        <v>325</v>
      </c>
      <c r="B34" s="176"/>
      <c r="C34" s="149" t="s">
        <v>329</v>
      </c>
    </row>
    <row r="35" spans="1:5" ht="21" customHeight="1" x14ac:dyDescent="0.35">
      <c r="A35" s="171" t="s">
        <v>326</v>
      </c>
      <c r="B35" s="176">
        <v>18.32</v>
      </c>
      <c r="C35" s="149" t="s">
        <v>330</v>
      </c>
    </row>
    <row r="36" spans="1:5" ht="19.5" customHeight="1" x14ac:dyDescent="0.35">
      <c r="A36" s="171" t="s">
        <v>327</v>
      </c>
      <c r="B36" s="176"/>
      <c r="C36" s="149" t="s">
        <v>331</v>
      </c>
    </row>
    <row r="37" spans="1:5" ht="16.5" customHeight="1" x14ac:dyDescent="0.35">
      <c r="A37" s="171" t="s">
        <v>328</v>
      </c>
      <c r="B37" s="176"/>
      <c r="C37" s="149" t="s">
        <v>332</v>
      </c>
    </row>
    <row r="38" spans="1:5" ht="15" customHeight="1" x14ac:dyDescent="0.35">
      <c r="A38" s="229" t="s">
        <v>341</v>
      </c>
      <c r="B38" s="230"/>
      <c r="C38" s="231"/>
    </row>
    <row r="39" spans="1:5" ht="28.5" customHeight="1" x14ac:dyDescent="0.35">
      <c r="A39" s="150" t="s">
        <v>304</v>
      </c>
      <c r="B39" s="175">
        <v>40</v>
      </c>
      <c r="C39" s="113" t="s">
        <v>305</v>
      </c>
      <c r="E39" s="153"/>
    </row>
    <row r="40" spans="1:5" ht="15" customHeight="1" x14ac:dyDescent="0.35">
      <c r="A40" s="122" t="s">
        <v>306</v>
      </c>
      <c r="B40" s="175">
        <v>40</v>
      </c>
      <c r="C40" s="113" t="s">
        <v>307</v>
      </c>
      <c r="E40" s="153"/>
    </row>
    <row r="41" spans="1:5" ht="15" customHeight="1" x14ac:dyDescent="0.35">
      <c r="A41" s="122" t="s">
        <v>308</v>
      </c>
      <c r="B41" s="175">
        <v>30</v>
      </c>
      <c r="C41" s="113" t="s">
        <v>309</v>
      </c>
      <c r="E41" s="153"/>
    </row>
    <row r="42" spans="1:5" ht="15" customHeight="1" x14ac:dyDescent="0.35">
      <c r="A42" s="222"/>
      <c r="B42" s="223"/>
      <c r="C42" s="224"/>
    </row>
    <row r="43" spans="1:5" ht="15" customHeight="1" x14ac:dyDescent="0.35">
      <c r="A43" s="120" t="s">
        <v>202</v>
      </c>
      <c r="B43" s="186">
        <v>19</v>
      </c>
      <c r="C43" s="19" t="s">
        <v>205</v>
      </c>
    </row>
    <row r="44" spans="1:5" ht="14.25" customHeight="1" x14ac:dyDescent="0.35">
      <c r="A44" s="120" t="s">
        <v>225</v>
      </c>
      <c r="B44" s="186">
        <v>25</v>
      </c>
      <c r="C44" s="19" t="s">
        <v>200</v>
      </c>
    </row>
    <row r="45" spans="1:5" ht="16.5" customHeight="1" x14ac:dyDescent="0.35">
      <c r="A45" s="120" t="s">
        <v>206</v>
      </c>
      <c r="B45" s="186">
        <v>2</v>
      </c>
      <c r="C45" s="19" t="s">
        <v>201</v>
      </c>
    </row>
    <row r="46" spans="1:5" ht="15" customHeight="1" x14ac:dyDescent="0.35">
      <c r="A46" s="120" t="s">
        <v>203</v>
      </c>
      <c r="B46" s="186">
        <v>8</v>
      </c>
      <c r="C46" s="19" t="s">
        <v>204</v>
      </c>
    </row>
    <row r="47" spans="1:5" ht="15" customHeight="1" x14ac:dyDescent="0.35">
      <c r="A47" s="222"/>
      <c r="B47" s="223"/>
      <c r="C47" s="224"/>
    </row>
    <row r="48" spans="1:5" ht="15" customHeight="1" x14ac:dyDescent="0.35">
      <c r="A48" s="120" t="s">
        <v>229</v>
      </c>
      <c r="B48" s="187">
        <v>17</v>
      </c>
      <c r="C48" s="19" t="s">
        <v>233</v>
      </c>
    </row>
    <row r="49" spans="1:3" ht="15" customHeight="1" x14ac:dyDescent="0.35">
      <c r="A49" s="120" t="s">
        <v>230</v>
      </c>
      <c r="B49" s="187">
        <v>25</v>
      </c>
      <c r="C49" s="19" t="s">
        <v>234</v>
      </c>
    </row>
    <row r="50" spans="1:3" ht="15" customHeight="1" x14ac:dyDescent="0.35">
      <c r="A50" s="120" t="s">
        <v>231</v>
      </c>
      <c r="B50" s="187">
        <v>4</v>
      </c>
      <c r="C50" s="19" t="s">
        <v>235</v>
      </c>
    </row>
    <row r="51" spans="1:3" ht="15" customHeight="1" x14ac:dyDescent="0.35">
      <c r="A51" s="120" t="s">
        <v>232</v>
      </c>
      <c r="B51" s="187">
        <v>12</v>
      </c>
      <c r="C51" s="19" t="s">
        <v>236</v>
      </c>
    </row>
    <row r="52" spans="1:3" ht="15" customHeight="1" x14ac:dyDescent="0.35">
      <c r="A52" s="229" t="s">
        <v>227</v>
      </c>
      <c r="B52" s="230"/>
      <c r="C52" s="231"/>
    </row>
    <row r="53" spans="1:3" ht="45" customHeight="1" x14ac:dyDescent="0.35">
      <c r="A53" s="150" t="s">
        <v>269</v>
      </c>
      <c r="B53" s="219"/>
      <c r="C53" s="219"/>
    </row>
    <row r="54" spans="1:3" ht="45" customHeight="1" x14ac:dyDescent="0.35">
      <c r="A54" s="150" t="s">
        <v>270</v>
      </c>
      <c r="B54" s="220"/>
      <c r="C54" s="221"/>
    </row>
    <row r="55" spans="1:3" x14ac:dyDescent="0.35">
      <c r="A55" s="9"/>
      <c r="B55" s="9"/>
      <c r="C55" s="9"/>
    </row>
    <row r="56" spans="1:3" x14ac:dyDescent="0.35">
      <c r="A56" s="213" t="s">
        <v>63</v>
      </c>
      <c r="B56" s="214"/>
      <c r="C56" s="11"/>
    </row>
    <row r="57" spans="1:3" x14ac:dyDescent="0.35">
      <c r="A57" s="98" t="s">
        <v>64</v>
      </c>
      <c r="B57" s="98" t="s">
        <v>65</v>
      </c>
      <c r="C57" s="9"/>
    </row>
    <row r="58" spans="1:3" x14ac:dyDescent="0.35">
      <c r="A58" s="19" t="s">
        <v>86</v>
      </c>
      <c r="B58" s="170" t="s">
        <v>394</v>
      </c>
      <c r="C58" s="9"/>
    </row>
    <row r="59" spans="1:3" x14ac:dyDescent="0.35">
      <c r="A59" s="19" t="s">
        <v>88</v>
      </c>
      <c r="B59" s="170" t="s">
        <v>394</v>
      </c>
      <c r="C59" s="9"/>
    </row>
    <row r="60" spans="1:3" x14ac:dyDescent="0.35">
      <c r="A60" s="19" t="s">
        <v>89</v>
      </c>
      <c r="B60" s="170" t="s">
        <v>394</v>
      </c>
      <c r="C60" s="9"/>
    </row>
    <row r="61" spans="1:3" x14ac:dyDescent="0.35">
      <c r="A61" s="9"/>
      <c r="B61" s="9"/>
      <c r="C61" s="9"/>
    </row>
  </sheetData>
  <mergeCells count="17">
    <mergeCell ref="A1:C2"/>
    <mergeCell ref="A27:C27"/>
    <mergeCell ref="A29:C29"/>
    <mergeCell ref="A38:C38"/>
    <mergeCell ref="A52:C52"/>
    <mergeCell ref="A47:C47"/>
    <mergeCell ref="B25:C25"/>
    <mergeCell ref="B26:C26"/>
    <mergeCell ref="A17:B17"/>
    <mergeCell ref="C17:C24"/>
    <mergeCell ref="A56:B56"/>
    <mergeCell ref="A4:C4"/>
    <mergeCell ref="A10:C10"/>
    <mergeCell ref="A14:C14"/>
    <mergeCell ref="B53:C53"/>
    <mergeCell ref="B54:C54"/>
    <mergeCell ref="A42:C42"/>
  </mergeCells>
  <dataValidations count="3">
    <dataValidation type="whole" allowBlank="1" showInputMessage="1" showErrorMessage="1" error="Please enter a number, for example 2 as opposed to two. " sqref="B43:B46 B53:B54 B48:B51 B30:B34 B36:B37" xr:uid="{B3F2BF0B-54E7-409F-B569-34E96622CE71}">
      <formula1>0</formula1>
      <formula2>1000</formula2>
    </dataValidation>
    <dataValidation type="list" allowBlank="1" showInputMessage="1" showErrorMessage="1" errorTitle="DDA Billing System" error="Please select from the drop down list." promptTitle="DDA Billing System" prompt="Please choose the DDA billing system used: LTSSMaryland, PCIS2, or Both." sqref="B28" xr:uid="{6AC7B737-4FE9-4620-B719-E31EE90830B4}">
      <formula1>"LTSSMaryland, PCIS2, Both"</formula1>
    </dataValidation>
    <dataValidation type="decimal" allowBlank="1" showInputMessage="1" showErrorMessage="1" error="Please enter a number, for example 2 as opposed to two. " sqref="B35" xr:uid="{B706B891-733B-4311-91A2-DCAC6FBE0CEF}">
      <formula1>0</formula1>
      <formula2>1000</formula2>
    </dataValidation>
  </dataValidations>
  <hyperlinks>
    <hyperlink ref="B12" r:id="rId1" xr:uid="{2F30E408-F99E-4818-B8DF-FECDA8E07D03}"/>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CE05A-FF92-44F0-8830-1F772B6FEF3C}">
  <sheetPr>
    <tabColor rgb="FF993333"/>
  </sheetPr>
  <dimension ref="A1:K95"/>
  <sheetViews>
    <sheetView zoomScale="80" zoomScaleNormal="80" workbookViewId="0">
      <selection activeCell="C24" sqref="C24"/>
    </sheetView>
  </sheetViews>
  <sheetFormatPr defaultColWidth="8.81640625" defaultRowHeight="14.5" x14ac:dyDescent="0.35"/>
  <cols>
    <col min="1" max="1" width="23.1796875" style="3" customWidth="1"/>
    <col min="2" max="2" width="25.453125" style="4" customWidth="1"/>
    <col min="3" max="3" width="68.1796875" style="5" customWidth="1"/>
    <col min="4" max="4" width="72.54296875" style="5" customWidth="1"/>
    <col min="5" max="8" width="8.81640625" style="5"/>
    <col min="9" max="9" width="14.1796875" style="5" customWidth="1"/>
    <col min="10" max="10" width="15.453125" style="5" customWidth="1"/>
    <col min="11" max="11" width="14.453125" style="5" customWidth="1"/>
    <col min="12" max="16384" width="8.81640625" style="5"/>
  </cols>
  <sheetData>
    <row r="1" spans="1:4" ht="18" customHeight="1" x14ac:dyDescent="0.35">
      <c r="A1" s="254" t="s">
        <v>223</v>
      </c>
      <c r="B1" s="255"/>
      <c r="C1" s="255"/>
      <c r="D1" s="256"/>
    </row>
    <row r="2" spans="1:4" ht="14.5" customHeight="1" x14ac:dyDescent="0.35">
      <c r="A2" s="257"/>
      <c r="B2" s="258"/>
      <c r="C2" s="258"/>
      <c r="D2" s="259"/>
    </row>
    <row r="3" spans="1:4" x14ac:dyDescent="0.35">
      <c r="A3" s="111" t="s">
        <v>73</v>
      </c>
      <c r="B3" s="111" t="s">
        <v>56</v>
      </c>
      <c r="C3" s="112" t="s">
        <v>185</v>
      </c>
      <c r="D3" s="112" t="s">
        <v>74</v>
      </c>
    </row>
    <row r="4" spans="1:4" ht="14.5" customHeight="1" x14ac:dyDescent="0.35">
      <c r="A4" s="238" t="s">
        <v>4</v>
      </c>
      <c r="B4" s="239" t="s">
        <v>256</v>
      </c>
      <c r="C4" s="113" t="s">
        <v>9</v>
      </c>
      <c r="D4" s="113" t="s">
        <v>209</v>
      </c>
    </row>
    <row r="5" spans="1:4" ht="34.5" customHeight="1" x14ac:dyDescent="0.35">
      <c r="A5" s="238"/>
      <c r="B5" s="239"/>
      <c r="C5" s="115" t="s">
        <v>218</v>
      </c>
      <c r="D5" s="19" t="s">
        <v>271</v>
      </c>
    </row>
    <row r="6" spans="1:4" ht="64.5" customHeight="1" x14ac:dyDescent="0.35">
      <c r="A6" s="238"/>
      <c r="B6" s="239"/>
      <c r="C6" s="115" t="s">
        <v>219</v>
      </c>
      <c r="D6" s="19" t="s">
        <v>210</v>
      </c>
    </row>
    <row r="7" spans="1:4" ht="33" customHeight="1" x14ac:dyDescent="0.35">
      <c r="A7" s="238"/>
      <c r="B7" s="239"/>
      <c r="C7" s="115" t="s">
        <v>220</v>
      </c>
      <c r="D7" s="113" t="s">
        <v>272</v>
      </c>
    </row>
    <row r="8" spans="1:4" x14ac:dyDescent="0.35">
      <c r="A8" s="238"/>
      <c r="B8" s="239"/>
      <c r="C8" s="113" t="s">
        <v>184</v>
      </c>
      <c r="D8" s="113" t="s">
        <v>211</v>
      </c>
    </row>
    <row r="9" spans="1:4" x14ac:dyDescent="0.35">
      <c r="A9" s="238"/>
      <c r="B9" s="239"/>
      <c r="C9" s="116" t="s">
        <v>221</v>
      </c>
      <c r="D9" s="113" t="s">
        <v>273</v>
      </c>
    </row>
    <row r="10" spans="1:4" x14ac:dyDescent="0.35">
      <c r="A10" s="238"/>
      <c r="B10" s="239"/>
      <c r="C10" s="113" t="s">
        <v>172</v>
      </c>
      <c r="D10" s="143" t="s">
        <v>342</v>
      </c>
    </row>
    <row r="11" spans="1:4" x14ac:dyDescent="0.35">
      <c r="A11" s="260"/>
      <c r="B11" s="261"/>
      <c r="C11" s="261"/>
      <c r="D11" s="261"/>
    </row>
    <row r="12" spans="1:4" ht="30" customHeight="1" x14ac:dyDescent="0.35">
      <c r="A12" s="240" t="s">
        <v>78</v>
      </c>
      <c r="B12" s="243" t="s">
        <v>11</v>
      </c>
      <c r="C12" s="113" t="s">
        <v>12</v>
      </c>
      <c r="D12" s="19" t="s">
        <v>274</v>
      </c>
    </row>
    <row r="13" spans="1:4" x14ac:dyDescent="0.35">
      <c r="A13" s="241"/>
      <c r="B13" s="244"/>
      <c r="C13" s="114" t="s">
        <v>13</v>
      </c>
      <c r="D13" s="113" t="s">
        <v>212</v>
      </c>
    </row>
    <row r="14" spans="1:4" x14ac:dyDescent="0.35">
      <c r="A14" s="241"/>
      <c r="B14" s="244"/>
      <c r="C14" s="114" t="s">
        <v>111</v>
      </c>
      <c r="D14" s="113" t="s">
        <v>213</v>
      </c>
    </row>
    <row r="15" spans="1:4" x14ac:dyDescent="0.35">
      <c r="A15" s="241"/>
      <c r="B15" s="244"/>
      <c r="C15" s="114" t="s">
        <v>14</v>
      </c>
      <c r="D15" s="251"/>
    </row>
    <row r="16" spans="1:4" x14ac:dyDescent="0.35">
      <c r="A16" s="241"/>
      <c r="B16" s="244"/>
      <c r="C16" s="114" t="s">
        <v>15</v>
      </c>
      <c r="D16" s="252"/>
    </row>
    <row r="17" spans="1:4" x14ac:dyDescent="0.35">
      <c r="A17" s="241"/>
      <c r="B17" s="244"/>
      <c r="C17" s="114" t="s">
        <v>122</v>
      </c>
      <c r="D17" s="252"/>
    </row>
    <row r="18" spans="1:4" x14ac:dyDescent="0.35">
      <c r="A18" s="241"/>
      <c r="B18" s="244"/>
      <c r="C18" s="113" t="s">
        <v>16</v>
      </c>
      <c r="D18" s="252"/>
    </row>
    <row r="19" spans="1:4" x14ac:dyDescent="0.35">
      <c r="A19" s="241"/>
      <c r="B19" s="244"/>
      <c r="C19" s="114" t="s">
        <v>32</v>
      </c>
      <c r="D19" s="252"/>
    </row>
    <row r="20" spans="1:4" x14ac:dyDescent="0.35">
      <c r="A20" s="241"/>
      <c r="B20" s="244"/>
      <c r="C20" s="114" t="s">
        <v>17</v>
      </c>
      <c r="D20" s="252"/>
    </row>
    <row r="21" spans="1:4" x14ac:dyDescent="0.35">
      <c r="A21" s="241"/>
      <c r="B21" s="244"/>
      <c r="C21" s="114" t="s">
        <v>117</v>
      </c>
      <c r="D21" s="252"/>
    </row>
    <row r="22" spans="1:4" ht="17.5" customHeight="1" x14ac:dyDescent="0.35">
      <c r="A22" s="241"/>
      <c r="B22" s="244"/>
      <c r="C22" s="114" t="s">
        <v>123</v>
      </c>
      <c r="D22" s="252"/>
    </row>
    <row r="23" spans="1:4" x14ac:dyDescent="0.35">
      <c r="A23" s="241"/>
      <c r="B23" s="244"/>
      <c r="C23" s="113" t="s">
        <v>275</v>
      </c>
      <c r="D23" s="252"/>
    </row>
    <row r="24" spans="1:4" x14ac:dyDescent="0.35">
      <c r="A24" s="241"/>
      <c r="B24" s="244"/>
      <c r="C24" s="114" t="s">
        <v>343</v>
      </c>
      <c r="D24" s="252"/>
    </row>
    <row r="25" spans="1:4" x14ac:dyDescent="0.35">
      <c r="A25" s="241"/>
      <c r="B25" s="244"/>
      <c r="C25" s="114" t="s">
        <v>179</v>
      </c>
      <c r="D25" s="252"/>
    </row>
    <row r="26" spans="1:4" x14ac:dyDescent="0.35">
      <c r="A26" s="241"/>
      <c r="B26" s="244"/>
      <c r="C26" s="114" t="s">
        <v>222</v>
      </c>
      <c r="D26" s="252"/>
    </row>
    <row r="27" spans="1:4" x14ac:dyDescent="0.35">
      <c r="A27" s="241"/>
      <c r="B27" s="244"/>
      <c r="C27" s="113" t="s">
        <v>180</v>
      </c>
      <c r="D27" s="252"/>
    </row>
    <row r="28" spans="1:4" x14ac:dyDescent="0.35">
      <c r="A28" s="241"/>
      <c r="B28" s="244"/>
      <c r="C28" s="114" t="s">
        <v>188</v>
      </c>
      <c r="D28" s="252"/>
    </row>
    <row r="29" spans="1:4" x14ac:dyDescent="0.35">
      <c r="A29" s="242"/>
      <c r="B29" s="245"/>
      <c r="C29" s="114" t="s">
        <v>189</v>
      </c>
      <c r="D29" s="253"/>
    </row>
    <row r="30" spans="1:4" x14ac:dyDescent="0.35">
      <c r="A30" s="97"/>
      <c r="B30" s="97"/>
      <c r="C30" s="97"/>
      <c r="D30" s="97"/>
    </row>
    <row r="31" spans="1:4" x14ac:dyDescent="0.35">
      <c r="A31" s="240" t="s">
        <v>2</v>
      </c>
      <c r="B31" s="243" t="s">
        <v>112</v>
      </c>
      <c r="C31" s="19" t="s">
        <v>118</v>
      </c>
      <c r="D31" s="113" t="s">
        <v>276</v>
      </c>
    </row>
    <row r="32" spans="1:4" x14ac:dyDescent="0.35">
      <c r="A32" s="241"/>
      <c r="B32" s="244"/>
      <c r="C32" s="113" t="s">
        <v>265</v>
      </c>
      <c r="D32" s="113" t="s">
        <v>277</v>
      </c>
    </row>
    <row r="33" spans="1:4" x14ac:dyDescent="0.35">
      <c r="A33" s="241"/>
      <c r="B33" s="244"/>
      <c r="C33" s="113" t="s">
        <v>278</v>
      </c>
      <c r="D33" s="248"/>
    </row>
    <row r="34" spans="1:4" x14ac:dyDescent="0.35">
      <c r="A34" s="241"/>
      <c r="B34" s="244"/>
      <c r="C34" s="113" t="s">
        <v>226</v>
      </c>
      <c r="D34" s="249"/>
    </row>
    <row r="35" spans="1:4" x14ac:dyDescent="0.35">
      <c r="A35" s="241"/>
      <c r="B35" s="244"/>
      <c r="C35" s="113" t="s">
        <v>279</v>
      </c>
      <c r="D35" s="249"/>
    </row>
    <row r="36" spans="1:4" x14ac:dyDescent="0.35">
      <c r="A36" s="241"/>
      <c r="B36" s="244"/>
      <c r="C36" s="113" t="s">
        <v>280</v>
      </c>
      <c r="D36" s="249"/>
    </row>
    <row r="37" spans="1:4" x14ac:dyDescent="0.35">
      <c r="A37" s="241"/>
      <c r="B37" s="244"/>
      <c r="C37" s="113" t="s">
        <v>281</v>
      </c>
      <c r="D37" s="249"/>
    </row>
    <row r="38" spans="1:4" x14ac:dyDescent="0.35">
      <c r="A38" s="241"/>
      <c r="B38" s="244"/>
      <c r="C38" s="113" t="s">
        <v>282</v>
      </c>
      <c r="D38" s="249"/>
    </row>
    <row r="39" spans="1:4" x14ac:dyDescent="0.35">
      <c r="A39" s="241"/>
      <c r="B39" s="244"/>
      <c r="C39" s="113" t="s">
        <v>181</v>
      </c>
      <c r="D39" s="249"/>
    </row>
    <row r="40" spans="1:4" x14ac:dyDescent="0.35">
      <c r="A40" s="241"/>
      <c r="B40" s="244"/>
      <c r="C40" s="113" t="s">
        <v>257</v>
      </c>
      <c r="D40" s="249"/>
    </row>
    <row r="41" spans="1:4" x14ac:dyDescent="0.35">
      <c r="A41" s="242"/>
      <c r="B41" s="245"/>
      <c r="C41" s="113" t="s">
        <v>258</v>
      </c>
      <c r="D41" s="250"/>
    </row>
    <row r="42" spans="1:4" x14ac:dyDescent="0.35">
      <c r="A42" s="97"/>
      <c r="B42" s="97"/>
      <c r="C42" s="97"/>
      <c r="D42" s="97"/>
    </row>
    <row r="43" spans="1:4" ht="16.75" customHeight="1" x14ac:dyDescent="0.35">
      <c r="A43" s="240" t="s">
        <v>1</v>
      </c>
      <c r="B43" s="243" t="s">
        <v>303</v>
      </c>
      <c r="C43" s="113" t="s">
        <v>18</v>
      </c>
      <c r="D43" s="113" t="s">
        <v>214</v>
      </c>
    </row>
    <row r="44" spans="1:4" ht="15.65" customHeight="1" x14ac:dyDescent="0.35">
      <c r="A44" s="241"/>
      <c r="B44" s="244"/>
      <c r="C44" s="113" t="s">
        <v>19</v>
      </c>
      <c r="D44" s="114" t="s">
        <v>23</v>
      </c>
    </row>
    <row r="45" spans="1:4" x14ac:dyDescent="0.35">
      <c r="A45" s="241"/>
      <c r="B45" s="244"/>
      <c r="C45" s="113" t="s">
        <v>20</v>
      </c>
      <c r="D45" s="114" t="s">
        <v>24</v>
      </c>
    </row>
    <row r="46" spans="1:4" x14ac:dyDescent="0.35">
      <c r="A46" s="241"/>
      <c r="B46" s="244"/>
      <c r="C46" s="117" t="s">
        <v>259</v>
      </c>
      <c r="D46" s="114" t="s">
        <v>25</v>
      </c>
    </row>
    <row r="47" spans="1:4" x14ac:dyDescent="0.35">
      <c r="A47" s="241"/>
      <c r="B47" s="244"/>
      <c r="C47" s="117" t="s">
        <v>283</v>
      </c>
      <c r="D47" s="114" t="s">
        <v>26</v>
      </c>
    </row>
    <row r="48" spans="1:4" x14ac:dyDescent="0.35">
      <c r="A48" s="241"/>
      <c r="B48" s="244"/>
      <c r="C48" s="117" t="s">
        <v>284</v>
      </c>
      <c r="D48" s="114" t="s">
        <v>27</v>
      </c>
    </row>
    <row r="49" spans="1:4" x14ac:dyDescent="0.35">
      <c r="A49" s="241"/>
      <c r="B49" s="244"/>
      <c r="C49" s="117" t="s">
        <v>285</v>
      </c>
      <c r="D49" s="114" t="s">
        <v>28</v>
      </c>
    </row>
    <row r="50" spans="1:4" x14ac:dyDescent="0.35">
      <c r="A50" s="241"/>
      <c r="B50" s="244"/>
      <c r="C50" s="113" t="s">
        <v>21</v>
      </c>
      <c r="D50" s="248"/>
    </row>
    <row r="51" spans="1:4" x14ac:dyDescent="0.35">
      <c r="A51" s="241"/>
      <c r="B51" s="244"/>
      <c r="C51" s="113" t="s">
        <v>22</v>
      </c>
      <c r="D51" s="249"/>
    </row>
    <row r="52" spans="1:4" x14ac:dyDescent="0.35">
      <c r="A52" s="241"/>
      <c r="B52" s="244"/>
      <c r="C52" s="113" t="s">
        <v>132</v>
      </c>
      <c r="D52" s="249"/>
    </row>
    <row r="53" spans="1:4" x14ac:dyDescent="0.35">
      <c r="A53" s="241"/>
      <c r="B53" s="244"/>
      <c r="C53" s="113" t="s">
        <v>207</v>
      </c>
      <c r="D53" s="249"/>
    </row>
    <row r="54" spans="1:4" ht="14.5" customHeight="1" x14ac:dyDescent="0.35">
      <c r="A54" s="241"/>
      <c r="B54" s="244"/>
      <c r="C54" s="114" t="s">
        <v>124</v>
      </c>
      <c r="D54" s="249"/>
    </row>
    <row r="55" spans="1:4" x14ac:dyDescent="0.35">
      <c r="A55" s="241"/>
      <c r="B55" s="244"/>
      <c r="C55" s="114" t="s">
        <v>286</v>
      </c>
      <c r="D55" s="249"/>
    </row>
    <row r="56" spans="1:4" x14ac:dyDescent="0.35">
      <c r="A56" s="241"/>
      <c r="B56" s="244"/>
      <c r="C56" s="114" t="s">
        <v>125</v>
      </c>
      <c r="D56" s="249"/>
    </row>
    <row r="57" spans="1:4" x14ac:dyDescent="0.35">
      <c r="A57" s="241"/>
      <c r="B57" s="244"/>
      <c r="C57" s="114" t="s">
        <v>126</v>
      </c>
      <c r="D57" s="249"/>
    </row>
    <row r="58" spans="1:4" x14ac:dyDescent="0.35">
      <c r="A58" s="241"/>
      <c r="B58" s="244"/>
      <c r="C58" s="113" t="s">
        <v>287</v>
      </c>
      <c r="D58" s="249"/>
    </row>
    <row r="59" spans="1:4" x14ac:dyDescent="0.35">
      <c r="A59" s="242"/>
      <c r="B59" s="245"/>
      <c r="C59" s="113" t="s">
        <v>181</v>
      </c>
      <c r="D59" s="250"/>
    </row>
    <row r="60" spans="1:4" ht="14.5" customHeight="1" x14ac:dyDescent="0.35">
      <c r="A60" s="97"/>
      <c r="B60" s="97"/>
      <c r="C60" s="97"/>
      <c r="D60" s="97"/>
    </row>
    <row r="61" spans="1:4" ht="28" x14ac:dyDescent="0.35">
      <c r="A61" s="238" t="s">
        <v>75</v>
      </c>
      <c r="B61" s="239" t="s">
        <v>107</v>
      </c>
      <c r="C61" s="113" t="s">
        <v>187</v>
      </c>
      <c r="D61" s="19" t="s">
        <v>291</v>
      </c>
    </row>
    <row r="62" spans="1:4" x14ac:dyDescent="0.35">
      <c r="A62" s="238"/>
      <c r="B62" s="239"/>
      <c r="C62" s="19" t="s">
        <v>260</v>
      </c>
      <c r="D62" s="113" t="s">
        <v>10</v>
      </c>
    </row>
    <row r="63" spans="1:4" x14ac:dyDescent="0.35">
      <c r="A63" s="238"/>
      <c r="B63" s="239"/>
      <c r="C63" s="19" t="s">
        <v>312</v>
      </c>
      <c r="D63" s="247"/>
    </row>
    <row r="64" spans="1:4" x14ac:dyDescent="0.35">
      <c r="A64" s="238"/>
      <c r="B64" s="239"/>
      <c r="C64" s="113" t="s">
        <v>239</v>
      </c>
      <c r="D64" s="247"/>
    </row>
    <row r="65" spans="1:11" ht="15.75" customHeight="1" x14ac:dyDescent="0.35">
      <c r="A65" s="238"/>
      <c r="B65" s="239"/>
      <c r="C65" s="113" t="s">
        <v>240</v>
      </c>
      <c r="D65" s="247"/>
    </row>
    <row r="66" spans="1:11" ht="15.75" customHeight="1" x14ac:dyDescent="0.35">
      <c r="A66" s="238"/>
      <c r="B66" s="239"/>
      <c r="C66" s="113" t="s">
        <v>241</v>
      </c>
      <c r="D66" s="247"/>
    </row>
    <row r="67" spans="1:11" ht="17.25" customHeight="1" x14ac:dyDescent="0.35">
      <c r="A67" s="238"/>
      <c r="B67" s="239"/>
      <c r="C67" s="19" t="s">
        <v>242</v>
      </c>
      <c r="D67" s="247"/>
    </row>
    <row r="68" spans="1:11" x14ac:dyDescent="0.35">
      <c r="A68" s="97"/>
      <c r="B68" s="97"/>
      <c r="C68" s="97"/>
      <c r="D68" s="97"/>
    </row>
    <row r="69" spans="1:11" x14ac:dyDescent="0.35">
      <c r="A69" s="238" t="s">
        <v>3</v>
      </c>
      <c r="B69" s="239" t="s">
        <v>110</v>
      </c>
      <c r="C69" s="113" t="s">
        <v>31</v>
      </c>
      <c r="D69" s="247"/>
    </row>
    <row r="70" spans="1:11" x14ac:dyDescent="0.35">
      <c r="A70" s="238"/>
      <c r="B70" s="239"/>
      <c r="C70" s="114" t="s">
        <v>190</v>
      </c>
      <c r="D70" s="247"/>
    </row>
    <row r="71" spans="1:11" x14ac:dyDescent="0.35">
      <c r="A71" s="238"/>
      <c r="B71" s="239"/>
      <c r="C71" s="114" t="s">
        <v>191</v>
      </c>
      <c r="D71" s="247"/>
    </row>
    <row r="72" spans="1:11" x14ac:dyDescent="0.35">
      <c r="A72" s="238"/>
      <c r="B72" s="239"/>
      <c r="C72" s="113" t="s">
        <v>108</v>
      </c>
      <c r="D72" s="247"/>
    </row>
    <row r="73" spans="1:11" x14ac:dyDescent="0.35">
      <c r="A73" s="238"/>
      <c r="B73" s="239"/>
      <c r="C73" s="113" t="s">
        <v>192</v>
      </c>
      <c r="D73" s="247"/>
    </row>
    <row r="74" spans="1:11" x14ac:dyDescent="0.35">
      <c r="A74" s="238"/>
      <c r="B74" s="239"/>
      <c r="C74" s="114" t="s">
        <v>193</v>
      </c>
      <c r="D74" s="247"/>
    </row>
    <row r="75" spans="1:11" x14ac:dyDescent="0.35">
      <c r="A75" s="238"/>
      <c r="B75" s="239"/>
      <c r="C75" s="114" t="s">
        <v>194</v>
      </c>
      <c r="D75" s="247"/>
    </row>
    <row r="76" spans="1:11" x14ac:dyDescent="0.35">
      <c r="A76" s="238"/>
      <c r="B76" s="239"/>
      <c r="C76" s="113" t="s">
        <v>109</v>
      </c>
      <c r="D76" s="247"/>
    </row>
    <row r="77" spans="1:11" x14ac:dyDescent="0.35">
      <c r="A77" s="97"/>
      <c r="B77" s="97"/>
      <c r="C77" s="97"/>
      <c r="D77" s="97"/>
    </row>
    <row r="78" spans="1:11" ht="35.25" customHeight="1" x14ac:dyDescent="0.35">
      <c r="A78" s="238" t="s">
        <v>76</v>
      </c>
      <c r="B78" s="239" t="s">
        <v>79</v>
      </c>
      <c r="C78" s="113" t="s">
        <v>116</v>
      </c>
      <c r="D78" s="19" t="s">
        <v>215</v>
      </c>
      <c r="K78" s="5" t="s">
        <v>6</v>
      </c>
    </row>
    <row r="79" spans="1:11" ht="28" x14ac:dyDescent="0.35">
      <c r="A79" s="238"/>
      <c r="B79" s="239"/>
      <c r="C79" s="113" t="s">
        <v>186</v>
      </c>
      <c r="D79" s="19" t="s">
        <v>288</v>
      </c>
    </row>
    <row r="80" spans="1:11" x14ac:dyDescent="0.35">
      <c r="A80" s="238"/>
      <c r="B80" s="239"/>
      <c r="C80" s="113" t="s">
        <v>173</v>
      </c>
      <c r="D80" s="246" t="s">
        <v>6</v>
      </c>
    </row>
    <row r="81" spans="1:4" x14ac:dyDescent="0.35">
      <c r="A81" s="238"/>
      <c r="B81" s="239"/>
      <c r="C81" s="113" t="s">
        <v>174</v>
      </c>
      <c r="D81" s="246"/>
    </row>
    <row r="82" spans="1:4" x14ac:dyDescent="0.35">
      <c r="A82" s="238"/>
      <c r="B82" s="239"/>
      <c r="C82" s="114" t="s">
        <v>124</v>
      </c>
      <c r="D82" s="246"/>
    </row>
    <row r="83" spans="1:4" x14ac:dyDescent="0.35">
      <c r="A83" s="238"/>
      <c r="B83" s="239"/>
      <c r="C83" s="114" t="s">
        <v>286</v>
      </c>
      <c r="D83" s="246"/>
    </row>
    <row r="84" spans="1:4" x14ac:dyDescent="0.35">
      <c r="A84" s="238"/>
      <c r="B84" s="239"/>
      <c r="C84" s="114" t="s">
        <v>125</v>
      </c>
      <c r="D84" s="246"/>
    </row>
    <row r="85" spans="1:4" x14ac:dyDescent="0.35">
      <c r="A85" s="238"/>
      <c r="B85" s="239"/>
      <c r="C85" s="114" t="s">
        <v>126</v>
      </c>
      <c r="D85" s="246"/>
    </row>
    <row r="86" spans="1:4" x14ac:dyDescent="0.35">
      <c r="A86" s="238"/>
      <c r="B86" s="239"/>
      <c r="C86" s="113" t="s">
        <v>175</v>
      </c>
      <c r="D86" s="246"/>
    </row>
    <row r="87" spans="1:4" x14ac:dyDescent="0.35">
      <c r="A87" s="238"/>
      <c r="B87" s="239"/>
      <c r="C87" s="113" t="s">
        <v>176</v>
      </c>
      <c r="D87" s="246"/>
    </row>
    <row r="88" spans="1:4" x14ac:dyDescent="0.35">
      <c r="A88" s="238"/>
      <c r="B88" s="239"/>
      <c r="C88" s="113" t="s">
        <v>177</v>
      </c>
      <c r="D88" s="246"/>
    </row>
    <row r="89" spans="1:4" x14ac:dyDescent="0.35">
      <c r="A89" s="238"/>
      <c r="B89" s="239"/>
      <c r="C89" s="113" t="s">
        <v>178</v>
      </c>
      <c r="D89" s="246"/>
    </row>
    <row r="90" spans="1:4" x14ac:dyDescent="0.35">
      <c r="A90" s="238"/>
      <c r="B90" s="239"/>
      <c r="C90" s="113" t="s">
        <v>289</v>
      </c>
      <c r="D90" s="246"/>
    </row>
    <row r="91" spans="1:4" x14ac:dyDescent="0.35">
      <c r="A91" s="238"/>
      <c r="B91" s="239"/>
      <c r="C91" s="113" t="s">
        <v>290</v>
      </c>
      <c r="D91" s="246"/>
    </row>
    <row r="92" spans="1:4" x14ac:dyDescent="0.35">
      <c r="A92" s="238"/>
      <c r="B92" s="239"/>
      <c r="C92" s="113" t="s">
        <v>182</v>
      </c>
      <c r="D92" s="246"/>
    </row>
    <row r="93" spans="1:4" x14ac:dyDescent="0.35">
      <c r="A93" s="238"/>
      <c r="B93" s="239"/>
      <c r="C93" s="113" t="s">
        <v>183</v>
      </c>
      <c r="D93" s="246"/>
    </row>
    <row r="94" spans="1:4" x14ac:dyDescent="0.35">
      <c r="A94" s="118"/>
      <c r="B94" s="13"/>
      <c r="C94" s="10"/>
      <c r="D94" s="10"/>
    </row>
    <row r="95" spans="1:4" x14ac:dyDescent="0.35">
      <c r="A95" s="118"/>
      <c r="B95" s="13"/>
      <c r="C95" s="10"/>
      <c r="D95" s="10"/>
    </row>
  </sheetData>
  <mergeCells count="22">
    <mergeCell ref="A12:A29"/>
    <mergeCell ref="B12:B29"/>
    <mergeCell ref="D15:D29"/>
    <mergeCell ref="A1:D2"/>
    <mergeCell ref="A11:D11"/>
    <mergeCell ref="A4:A10"/>
    <mergeCell ref="B4:B10"/>
    <mergeCell ref="A78:A93"/>
    <mergeCell ref="B78:B93"/>
    <mergeCell ref="A31:A41"/>
    <mergeCell ref="B31:B41"/>
    <mergeCell ref="D80:D93"/>
    <mergeCell ref="A69:A76"/>
    <mergeCell ref="B69:B76"/>
    <mergeCell ref="D69:D76"/>
    <mergeCell ref="D33:D41"/>
    <mergeCell ref="B43:B59"/>
    <mergeCell ref="A61:A67"/>
    <mergeCell ref="B61:B67"/>
    <mergeCell ref="D63:D67"/>
    <mergeCell ref="D50:D59"/>
    <mergeCell ref="A43:A5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15F35-0E22-439C-8CA4-E0CAC6326581}">
  <sheetPr>
    <tabColor rgb="FF999999"/>
    <pageSetUpPr fitToPage="1"/>
  </sheetPr>
  <dimension ref="A1:BJ93"/>
  <sheetViews>
    <sheetView topLeftCell="A3" zoomScale="80" zoomScaleNormal="60" workbookViewId="0">
      <selection activeCell="AX7" sqref="AX7"/>
    </sheetView>
  </sheetViews>
  <sheetFormatPr defaultColWidth="8.81640625" defaultRowHeight="14.5" x14ac:dyDescent="0.35"/>
  <cols>
    <col min="1" max="1" width="8.81640625" style="2"/>
    <col min="2" max="2" width="27.54296875" style="2" customWidth="1"/>
    <col min="3" max="3" width="23.1796875" style="2" customWidth="1"/>
    <col min="4" max="5" width="25" style="2" customWidth="1"/>
    <col min="6" max="6" width="26.54296875" style="2" customWidth="1"/>
    <col min="7" max="7" width="20.81640625" style="2" bestFit="1" customWidth="1"/>
    <col min="8" max="8" width="3.81640625" style="2" customWidth="1"/>
    <col min="9" max="9" width="15.54296875" style="2" bestFit="1" customWidth="1"/>
    <col min="10" max="10" width="32.81640625" style="2" customWidth="1"/>
    <col min="11" max="12" width="24.54296875" style="2" customWidth="1"/>
    <col min="13" max="13" width="24.54296875" style="2" bestFit="1" customWidth="1"/>
    <col min="14" max="14" width="21.1796875" style="2" bestFit="1" customWidth="1"/>
    <col min="15" max="15" width="3" style="2" customWidth="1"/>
    <col min="16" max="16" width="15.54296875" style="2" bestFit="1" customWidth="1"/>
    <col min="17" max="17" width="30.54296875" style="2" customWidth="1"/>
    <col min="18" max="18" width="24.54296875" style="2" bestFit="1" customWidth="1"/>
    <col min="19" max="19" width="21.1796875" style="2" bestFit="1" customWidth="1"/>
    <col min="20" max="20" width="2.81640625" style="2" customWidth="1"/>
    <col min="21" max="21" width="15.54296875" style="2" bestFit="1" customWidth="1"/>
    <col min="22" max="22" width="33.81640625" style="2" customWidth="1"/>
    <col min="23" max="24" width="24.54296875" style="2" customWidth="1"/>
    <col min="25" max="25" width="24.54296875" style="2" bestFit="1" customWidth="1"/>
    <col min="26" max="26" width="21.1796875" style="2" bestFit="1" customWidth="1"/>
    <col min="27" max="27" width="3.1796875" style="2" customWidth="1"/>
    <col min="28" max="28" width="15.54296875" style="2" bestFit="1" customWidth="1"/>
    <col min="29" max="29" width="29.1796875" style="2" customWidth="1"/>
    <col min="30" max="31" width="24.54296875" style="2" customWidth="1"/>
    <col min="32" max="32" width="24.54296875" style="2" bestFit="1" customWidth="1"/>
    <col min="33" max="33" width="21.1796875" style="2" bestFit="1" customWidth="1"/>
    <col min="34" max="34" width="2.81640625" style="2" customWidth="1"/>
    <col min="35" max="35" width="16.81640625" style="2" customWidth="1"/>
    <col min="36" max="36" width="31.1796875" style="2" customWidth="1"/>
    <col min="37" max="38" width="24.54296875" style="2" customWidth="1"/>
    <col min="39" max="39" width="24.54296875" style="2" bestFit="1" customWidth="1"/>
    <col min="40" max="40" width="21.1796875" style="2" bestFit="1" customWidth="1"/>
    <col min="41" max="41" width="2.453125" style="2" customWidth="1"/>
    <col min="42" max="42" width="26.1796875" style="2" customWidth="1"/>
    <col min="43" max="43" width="25.81640625" style="2" customWidth="1"/>
    <col min="44" max="44" width="24.54296875" style="2" bestFit="1" customWidth="1"/>
    <col min="45" max="45" width="21.1796875" style="2" bestFit="1" customWidth="1"/>
    <col min="46" max="46" width="2.81640625" style="2" customWidth="1"/>
    <col min="47" max="47" width="19" style="2" customWidth="1"/>
    <col min="48" max="48" width="30.54296875" style="2" customWidth="1"/>
    <col min="49" max="50" width="24.54296875" style="2" customWidth="1"/>
    <col min="51" max="51" width="3" style="2" customWidth="1"/>
    <col min="52" max="52" width="24" style="2" customWidth="1"/>
    <col min="53" max="53" width="22.453125" style="2" customWidth="1"/>
    <col min="54" max="55" width="24.54296875" style="2" customWidth="1"/>
    <col min="56" max="56" width="2.81640625" style="2" customWidth="1"/>
    <col min="57" max="57" width="56.1796875" style="2" customWidth="1"/>
    <col min="58" max="58" width="17.453125" style="2" customWidth="1"/>
    <col min="59" max="59" width="63.453125" style="2" customWidth="1"/>
    <col min="60" max="60" width="66.1796875" style="2" customWidth="1"/>
    <col min="61" max="61" width="15.54296875" style="2" bestFit="1" customWidth="1"/>
    <col min="62" max="62" width="23.54296875" style="2" customWidth="1"/>
    <col min="63" max="16384" width="8.81640625" style="2"/>
  </cols>
  <sheetData>
    <row r="1" spans="1:62" ht="21" customHeight="1" x14ac:dyDescent="0.35">
      <c r="B1" s="344" t="s">
        <v>224</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4"/>
      <c r="AX1" s="344"/>
      <c r="AY1" s="344"/>
      <c r="AZ1" s="344"/>
      <c r="BA1" s="344"/>
      <c r="BB1" s="344"/>
      <c r="BC1" s="344"/>
      <c r="BD1" s="344"/>
      <c r="BE1" s="344"/>
      <c r="BF1" s="344"/>
      <c r="BG1" s="344"/>
      <c r="BH1" s="344"/>
      <c r="BI1" s="344"/>
      <c r="BJ1" s="344"/>
    </row>
    <row r="2" spans="1:62" s="30" customFormat="1" ht="15" x14ac:dyDescent="0.35">
      <c r="A2" s="29"/>
      <c r="B2" s="343" t="s">
        <v>93</v>
      </c>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row>
    <row r="3" spans="1:62" s="30" customFormat="1" ht="14" x14ac:dyDescent="0.35">
      <c r="E3" s="99"/>
    </row>
    <row r="4" spans="1:62" s="30" customFormat="1" ht="14.5" customHeight="1" x14ac:dyDescent="0.35">
      <c r="B4" s="304" t="s">
        <v>4</v>
      </c>
      <c r="C4" s="305"/>
      <c r="D4" s="305"/>
      <c r="E4" s="305"/>
      <c r="F4" s="305"/>
      <c r="G4" s="305"/>
      <c r="H4" s="340"/>
      <c r="I4" s="306" t="s">
        <v>0</v>
      </c>
      <c r="J4" s="307"/>
      <c r="K4" s="307"/>
      <c r="L4" s="307"/>
      <c r="M4" s="307"/>
      <c r="N4" s="307"/>
      <c r="O4" s="340"/>
      <c r="P4" s="306" t="s">
        <v>129</v>
      </c>
      <c r="Q4" s="307"/>
      <c r="R4" s="307"/>
      <c r="S4" s="307"/>
      <c r="T4" s="340"/>
      <c r="U4" s="306" t="s">
        <v>2</v>
      </c>
      <c r="V4" s="307"/>
      <c r="W4" s="307"/>
      <c r="X4" s="307"/>
      <c r="Y4" s="307"/>
      <c r="Z4" s="307"/>
      <c r="AA4" s="340"/>
      <c r="AB4" s="306" t="s">
        <v>128</v>
      </c>
      <c r="AC4" s="307"/>
      <c r="AD4" s="307"/>
      <c r="AE4" s="307"/>
      <c r="AF4" s="307"/>
      <c r="AG4" s="307"/>
      <c r="AH4" s="340"/>
      <c r="AI4" s="312" t="s">
        <v>75</v>
      </c>
      <c r="AJ4" s="313"/>
      <c r="AK4" s="313"/>
      <c r="AL4" s="313"/>
      <c r="AM4" s="313"/>
      <c r="AN4" s="338"/>
      <c r="AO4" s="294"/>
      <c r="AP4" s="306" t="s">
        <v>127</v>
      </c>
      <c r="AQ4" s="307"/>
      <c r="AR4" s="307"/>
      <c r="AS4" s="307"/>
      <c r="AT4" s="294"/>
      <c r="AU4" s="312" t="s">
        <v>5</v>
      </c>
      <c r="AV4" s="313"/>
      <c r="AW4" s="313"/>
      <c r="AX4" s="313"/>
      <c r="AY4" s="300"/>
      <c r="AZ4" s="306" t="s">
        <v>295</v>
      </c>
      <c r="BA4" s="307"/>
      <c r="BB4" s="307"/>
      <c r="BC4" s="321"/>
      <c r="BD4" s="294"/>
      <c r="BE4" s="295" t="s">
        <v>155</v>
      </c>
      <c r="BF4" s="296"/>
      <c r="BG4" s="296"/>
      <c r="BH4" s="296"/>
      <c r="BI4" s="296"/>
      <c r="BJ4" s="297"/>
    </row>
    <row r="5" spans="1:62" s="30" customFormat="1" ht="14" x14ac:dyDescent="0.35">
      <c r="B5" s="298" t="s">
        <v>29</v>
      </c>
      <c r="C5" s="299"/>
      <c r="D5" s="299"/>
      <c r="E5" s="299"/>
      <c r="F5" s="299"/>
      <c r="G5" s="299"/>
      <c r="H5" s="340"/>
      <c r="I5" s="303" t="s">
        <v>29</v>
      </c>
      <c r="J5" s="299"/>
      <c r="K5" s="299"/>
      <c r="L5" s="299"/>
      <c r="M5" s="299"/>
      <c r="N5" s="299"/>
      <c r="O5" s="340"/>
      <c r="P5" s="303" t="s">
        <v>29</v>
      </c>
      <c r="Q5" s="299"/>
      <c r="R5" s="299"/>
      <c r="S5" s="299"/>
      <c r="T5" s="340"/>
      <c r="U5" s="303" t="s">
        <v>29</v>
      </c>
      <c r="V5" s="299"/>
      <c r="W5" s="299"/>
      <c r="X5" s="299"/>
      <c r="Y5" s="299"/>
      <c r="Z5" s="299"/>
      <c r="AA5" s="340"/>
      <c r="AB5" s="303" t="s">
        <v>29</v>
      </c>
      <c r="AC5" s="299"/>
      <c r="AD5" s="299"/>
      <c r="AE5" s="299"/>
      <c r="AF5" s="299"/>
      <c r="AG5" s="299"/>
      <c r="AH5" s="340"/>
      <c r="AI5" s="316" t="s">
        <v>29</v>
      </c>
      <c r="AJ5" s="261"/>
      <c r="AK5" s="261"/>
      <c r="AL5" s="261"/>
      <c r="AM5" s="261"/>
      <c r="AN5" s="339"/>
      <c r="AO5" s="294"/>
      <c r="AP5" s="323"/>
      <c r="AQ5" s="323"/>
      <c r="AR5" s="323"/>
      <c r="AS5" s="323"/>
      <c r="AT5" s="294"/>
      <c r="AU5" s="316" t="s">
        <v>29</v>
      </c>
      <c r="AV5" s="261"/>
      <c r="AW5" s="261"/>
      <c r="AX5" s="261"/>
      <c r="AY5" s="300"/>
      <c r="AZ5" s="323"/>
      <c r="BA5" s="323"/>
      <c r="BB5" s="323"/>
      <c r="BC5" s="324"/>
      <c r="BD5" s="294"/>
      <c r="BE5" s="332" t="s">
        <v>29</v>
      </c>
      <c r="BF5" s="333"/>
      <c r="BG5" s="333"/>
      <c r="BH5" s="333"/>
      <c r="BI5" s="333"/>
      <c r="BJ5" s="334"/>
    </row>
    <row r="6" spans="1:62" s="30" customFormat="1" ht="35.5" customHeight="1" thickBot="1" x14ac:dyDescent="0.4">
      <c r="B6" s="32" t="s">
        <v>7</v>
      </c>
      <c r="C6" s="32" t="s">
        <v>8</v>
      </c>
      <c r="D6" s="33" t="s">
        <v>340</v>
      </c>
      <c r="E6" s="33" t="s">
        <v>339</v>
      </c>
      <c r="F6" s="34" t="s">
        <v>159</v>
      </c>
      <c r="G6" s="33" t="s">
        <v>120</v>
      </c>
      <c r="H6" s="340"/>
      <c r="I6" s="32" t="s">
        <v>7</v>
      </c>
      <c r="J6" s="32" t="s">
        <v>8</v>
      </c>
      <c r="K6" s="33" t="s">
        <v>338</v>
      </c>
      <c r="L6" s="33" t="s">
        <v>337</v>
      </c>
      <c r="M6" s="34" t="s">
        <v>159</v>
      </c>
      <c r="N6" s="33" t="s">
        <v>120</v>
      </c>
      <c r="O6" s="340"/>
      <c r="P6" s="32" t="s">
        <v>7</v>
      </c>
      <c r="Q6" s="32" t="s">
        <v>8</v>
      </c>
      <c r="R6" s="34" t="s">
        <v>159</v>
      </c>
      <c r="S6" s="33" t="s">
        <v>120</v>
      </c>
      <c r="T6" s="340"/>
      <c r="U6" s="32" t="s">
        <v>7</v>
      </c>
      <c r="V6" s="32" t="s">
        <v>8</v>
      </c>
      <c r="W6" s="33" t="s">
        <v>340</v>
      </c>
      <c r="X6" s="33" t="s">
        <v>339</v>
      </c>
      <c r="Y6" s="34" t="s">
        <v>159</v>
      </c>
      <c r="Z6" s="33" t="s">
        <v>120</v>
      </c>
      <c r="AA6" s="340"/>
      <c r="AB6" s="32" t="s">
        <v>7</v>
      </c>
      <c r="AC6" s="32" t="s">
        <v>8</v>
      </c>
      <c r="AD6" s="33" t="s">
        <v>340</v>
      </c>
      <c r="AE6" s="33" t="s">
        <v>339</v>
      </c>
      <c r="AF6" s="34" t="s">
        <v>159</v>
      </c>
      <c r="AG6" s="33" t="s">
        <v>120</v>
      </c>
      <c r="AH6" s="340"/>
      <c r="AI6" s="32" t="s">
        <v>7</v>
      </c>
      <c r="AJ6" s="32" t="s">
        <v>8</v>
      </c>
      <c r="AK6" s="33" t="s">
        <v>340</v>
      </c>
      <c r="AL6" s="33" t="s">
        <v>339</v>
      </c>
      <c r="AM6" s="34" t="s">
        <v>159</v>
      </c>
      <c r="AN6" s="33" t="s">
        <v>120</v>
      </c>
      <c r="AO6" s="294"/>
      <c r="AP6" s="289" t="s">
        <v>29</v>
      </c>
      <c r="AQ6" s="335"/>
      <c r="AR6" s="335"/>
      <c r="AS6" s="335"/>
      <c r="AT6" s="294"/>
      <c r="AU6" s="35" t="s">
        <v>7</v>
      </c>
      <c r="AV6" s="32" t="s">
        <v>8</v>
      </c>
      <c r="AW6" s="34" t="s">
        <v>159</v>
      </c>
      <c r="AX6" s="33" t="s">
        <v>120</v>
      </c>
      <c r="AY6" s="300"/>
      <c r="AZ6" s="289" t="s">
        <v>29</v>
      </c>
      <c r="BA6" s="335"/>
      <c r="BB6" s="335"/>
      <c r="BC6" s="335"/>
      <c r="BD6" s="294"/>
      <c r="BE6" s="36" t="s">
        <v>6</v>
      </c>
      <c r="BF6" s="37"/>
      <c r="BG6" s="37"/>
      <c r="BH6" s="37"/>
      <c r="BI6" s="37"/>
      <c r="BJ6" s="37"/>
    </row>
    <row r="7" spans="1:62" s="30" customFormat="1" ht="32.25" customHeight="1" thickBot="1" x14ac:dyDescent="0.4">
      <c r="B7" s="178">
        <v>5010</v>
      </c>
      <c r="C7" s="178" t="s">
        <v>344</v>
      </c>
      <c r="D7" s="189">
        <f>F7/18.32</f>
        <v>2535.7205240174671</v>
      </c>
      <c r="E7" s="189">
        <f>G7/18.32</f>
        <v>1690.4803493449781</v>
      </c>
      <c r="F7" s="40">
        <v>46454.400000000001</v>
      </c>
      <c r="G7" s="40">
        <v>30969.599999999999</v>
      </c>
      <c r="H7" s="340"/>
      <c r="I7" s="179">
        <v>5010</v>
      </c>
      <c r="J7" s="179" t="s">
        <v>345</v>
      </c>
      <c r="K7" s="189">
        <f>0.9*[1]Sheet1!H3</f>
        <v>319.48020000000002</v>
      </c>
      <c r="L7" s="189">
        <f>0.9*[1]Sheet1!I3</f>
        <v>212.98679999999999</v>
      </c>
      <c r="M7" s="40">
        <v>6672.8879999999999</v>
      </c>
      <c r="N7" s="40">
        <v>4448.5919999999996</v>
      </c>
      <c r="O7" s="340"/>
      <c r="P7" s="38">
        <v>5010</v>
      </c>
      <c r="Q7" s="38" t="s">
        <v>344</v>
      </c>
      <c r="R7" s="40">
        <v>1125.7199999999998</v>
      </c>
      <c r="S7" s="40">
        <v>750.48000000000013</v>
      </c>
      <c r="T7" s="340"/>
      <c r="U7" s="92">
        <v>5010</v>
      </c>
      <c r="V7" s="92" t="s">
        <v>344</v>
      </c>
      <c r="W7" s="189">
        <f>0.6*(Y7/18.32)</f>
        <v>975.46048034934483</v>
      </c>
      <c r="X7" s="189">
        <f>0.4*(Z7/18.32)</f>
        <v>433.53799126637563</v>
      </c>
      <c r="Y7" s="40">
        <f>24904.44+4879.62</f>
        <v>29784.059999999998</v>
      </c>
      <c r="Z7" s="40">
        <f>16602.96+3253.08</f>
        <v>19856.04</v>
      </c>
      <c r="AA7" s="340"/>
      <c r="AB7" s="92">
        <v>5010</v>
      </c>
      <c r="AC7" s="92" t="s">
        <v>344</v>
      </c>
      <c r="AD7" s="189">
        <f>0.6*(AF7/18.32)</f>
        <v>86.613995633187741</v>
      </c>
      <c r="AE7" s="189">
        <f>0.4*(AG7/18.32)</f>
        <v>38.495109170305682</v>
      </c>
      <c r="AF7" s="40">
        <v>2644.6139999999996</v>
      </c>
      <c r="AG7" s="40">
        <v>1763.076</v>
      </c>
      <c r="AH7" s="340"/>
      <c r="AI7" s="92">
        <v>5010</v>
      </c>
      <c r="AJ7" s="92" t="s">
        <v>344</v>
      </c>
      <c r="AK7" s="189">
        <f>0.6*(AM7/18.32)</f>
        <v>110.34039301310042</v>
      </c>
      <c r="AL7" s="189">
        <f>0.4*(AN7/18.32)</f>
        <v>49.040174672489087</v>
      </c>
      <c r="AM7" s="40">
        <v>3369.0599999999995</v>
      </c>
      <c r="AN7" s="40">
        <v>2246.04</v>
      </c>
      <c r="AO7" s="294"/>
      <c r="AP7" s="335"/>
      <c r="AQ7" s="335"/>
      <c r="AR7" s="335"/>
      <c r="AS7" s="335"/>
      <c r="AT7" s="294"/>
      <c r="AU7" s="38">
        <v>5010</v>
      </c>
      <c r="AV7" s="180" t="s">
        <v>344</v>
      </c>
      <c r="AW7" s="40">
        <v>21012.3</v>
      </c>
      <c r="AX7" s="40">
        <v>14008.199999999999</v>
      </c>
      <c r="AY7" s="300"/>
      <c r="AZ7" s="335"/>
      <c r="BA7" s="335"/>
      <c r="BB7" s="335"/>
      <c r="BC7" s="335"/>
      <c r="BD7" s="294"/>
      <c r="BE7" s="103" t="s">
        <v>247</v>
      </c>
      <c r="BF7" s="43">
        <v>12177.929802609189</v>
      </c>
      <c r="BG7" s="103" t="s">
        <v>160</v>
      </c>
      <c r="BH7" s="103" t="s">
        <v>244</v>
      </c>
      <c r="BI7" s="182">
        <f>0.6*357828.1707</f>
        <v>214696.90242</v>
      </c>
    </row>
    <row r="8" spans="1:62" s="30" customFormat="1" ht="14" x14ac:dyDescent="0.35">
      <c r="B8" s="38"/>
      <c r="C8" s="38"/>
      <c r="D8" s="38"/>
      <c r="E8" s="38"/>
      <c r="F8" s="39"/>
      <c r="G8" s="40"/>
      <c r="H8" s="340"/>
      <c r="I8" s="179">
        <v>5010</v>
      </c>
      <c r="J8" s="179" t="s">
        <v>346</v>
      </c>
      <c r="K8" s="178"/>
      <c r="L8" s="178"/>
      <c r="M8" s="40">
        <v>2381.85</v>
      </c>
      <c r="N8" s="40">
        <v>1587.8999999999999</v>
      </c>
      <c r="O8" s="340"/>
      <c r="P8" s="38">
        <v>5120</v>
      </c>
      <c r="Q8" s="38" t="s">
        <v>351</v>
      </c>
      <c r="R8" s="40">
        <v>1533.7799999999997</v>
      </c>
      <c r="S8" s="40">
        <v>1022.52</v>
      </c>
      <c r="T8" s="340"/>
      <c r="U8" s="92"/>
      <c r="V8" s="92"/>
      <c r="W8" s="190"/>
      <c r="X8" s="190"/>
      <c r="Y8" s="191"/>
      <c r="Z8" s="191"/>
      <c r="AA8" s="340"/>
      <c r="AB8" s="38">
        <v>5090</v>
      </c>
      <c r="AC8" s="38" t="s">
        <v>366</v>
      </c>
      <c r="AD8" s="38"/>
      <c r="AE8" s="38"/>
      <c r="AF8" s="40">
        <v>1378.62</v>
      </c>
      <c r="AG8" s="40">
        <v>919.08</v>
      </c>
      <c r="AH8" s="340"/>
      <c r="AI8" s="92">
        <v>5130</v>
      </c>
      <c r="AJ8" s="92" t="s">
        <v>367</v>
      </c>
      <c r="AK8" s="38"/>
      <c r="AL8" s="38"/>
      <c r="AM8" s="40">
        <v>3088.62</v>
      </c>
      <c r="AN8" s="40">
        <v>2059.08</v>
      </c>
      <c r="AO8" s="294"/>
      <c r="AP8" s="335"/>
      <c r="AQ8" s="335"/>
      <c r="AR8" s="335"/>
      <c r="AS8" s="335"/>
      <c r="AT8" s="294"/>
      <c r="AU8" s="38">
        <v>5130</v>
      </c>
      <c r="AV8" s="180" t="s">
        <v>374</v>
      </c>
      <c r="AW8" s="40">
        <v>37.26</v>
      </c>
      <c r="AX8" s="40">
        <v>24.840000000000003</v>
      </c>
      <c r="AY8" s="300"/>
      <c r="AZ8" s="335"/>
      <c r="BA8" s="335"/>
      <c r="BB8" s="335"/>
      <c r="BC8" s="335"/>
      <c r="BD8" s="294"/>
      <c r="BE8" s="103"/>
      <c r="BF8" s="36"/>
      <c r="BG8" s="103"/>
      <c r="BH8" s="103"/>
      <c r="BI8" s="36"/>
    </row>
    <row r="9" spans="1:62" s="30" customFormat="1" ht="12" customHeight="1" x14ac:dyDescent="0.3">
      <c r="B9" s="38"/>
      <c r="C9" s="38"/>
      <c r="D9" s="38"/>
      <c r="E9" s="38"/>
      <c r="F9" s="39"/>
      <c r="G9" s="40"/>
      <c r="H9" s="340"/>
      <c r="I9" s="179">
        <v>5010</v>
      </c>
      <c r="J9" s="179" t="s">
        <v>399</v>
      </c>
      <c r="K9" s="189">
        <v>36.671666666666702</v>
      </c>
      <c r="L9" s="189">
        <v>4.07462962962963</v>
      </c>
      <c r="M9" s="40">
        <v>335.8972</v>
      </c>
      <c r="N9" s="40">
        <v>37.281199999999998</v>
      </c>
      <c r="O9" s="340"/>
      <c r="P9" s="38">
        <v>5200</v>
      </c>
      <c r="Q9" s="38" t="s">
        <v>352</v>
      </c>
      <c r="R9" s="40">
        <v>4381.2</v>
      </c>
      <c r="S9" s="40">
        <v>2920.7999999999997</v>
      </c>
      <c r="T9" s="340"/>
      <c r="U9" s="38">
        <v>5220</v>
      </c>
      <c r="V9" s="38" t="s">
        <v>356</v>
      </c>
      <c r="W9" s="188"/>
      <c r="X9" s="188"/>
      <c r="Y9" s="40">
        <v>102.41999999999999</v>
      </c>
      <c r="Z9" s="40">
        <v>68.28</v>
      </c>
      <c r="AA9" s="340"/>
      <c r="AB9" s="38"/>
      <c r="AC9" s="38"/>
      <c r="AD9" s="38"/>
      <c r="AE9" s="38"/>
      <c r="AF9" s="40"/>
      <c r="AG9" s="40"/>
      <c r="AH9" s="340"/>
      <c r="AI9" s="38">
        <v>5140</v>
      </c>
      <c r="AJ9" s="38" t="s">
        <v>368</v>
      </c>
      <c r="AK9" s="38"/>
      <c r="AL9" s="38"/>
      <c r="AM9" s="40">
        <v>2609.1</v>
      </c>
      <c r="AN9" s="40">
        <v>1739.3999999999999</v>
      </c>
      <c r="AO9" s="294"/>
      <c r="AP9" s="335"/>
      <c r="AQ9" s="335"/>
      <c r="AR9" s="335"/>
      <c r="AS9" s="335"/>
      <c r="AT9" s="294"/>
      <c r="AU9" s="38">
        <v>5140</v>
      </c>
      <c r="AV9" s="180" t="s">
        <v>375</v>
      </c>
      <c r="AW9" s="40">
        <v>112.86</v>
      </c>
      <c r="AX9" s="40">
        <v>75.239999999999995</v>
      </c>
      <c r="AY9" s="300"/>
      <c r="AZ9" s="335"/>
      <c r="BA9" s="335"/>
      <c r="BB9" s="335"/>
      <c r="BC9" s="335"/>
      <c r="BD9" s="294"/>
      <c r="BF9" s="101"/>
      <c r="BG9" s="101"/>
      <c r="BH9" s="101"/>
      <c r="BI9" s="101"/>
    </row>
    <row r="10" spans="1:62" s="30" customFormat="1" ht="28.5" thickBot="1" x14ac:dyDescent="0.4">
      <c r="B10" s="38"/>
      <c r="C10" s="38"/>
      <c r="D10" s="38"/>
      <c r="E10" s="38"/>
      <c r="F10" s="39"/>
      <c r="G10" s="40"/>
      <c r="H10" s="340"/>
      <c r="I10" s="178">
        <v>5040</v>
      </c>
      <c r="J10" s="178" t="s">
        <v>347</v>
      </c>
      <c r="K10" s="178"/>
      <c r="L10" s="178"/>
      <c r="M10" s="40">
        <v>9876.42</v>
      </c>
      <c r="N10" s="40">
        <v>6584.2800000000007</v>
      </c>
      <c r="O10" s="340"/>
      <c r="P10" s="38">
        <v>5210</v>
      </c>
      <c r="Q10" s="38" t="s">
        <v>353</v>
      </c>
      <c r="R10" s="40">
        <v>808.38</v>
      </c>
      <c r="S10" s="40">
        <v>538.91999999999996</v>
      </c>
      <c r="T10" s="340"/>
      <c r="U10" s="38">
        <v>5230</v>
      </c>
      <c r="V10" s="38" t="s">
        <v>357</v>
      </c>
      <c r="W10" s="188"/>
      <c r="X10" s="188"/>
      <c r="Y10" s="40">
        <v>1037.7</v>
      </c>
      <c r="Z10" s="40">
        <v>691.8</v>
      </c>
      <c r="AA10" s="340"/>
      <c r="AB10" s="38"/>
      <c r="AC10" s="38"/>
      <c r="AD10" s="38"/>
      <c r="AE10" s="38"/>
      <c r="AF10" s="40"/>
      <c r="AG10" s="40"/>
      <c r="AH10" s="340"/>
      <c r="AI10" s="38">
        <v>5150</v>
      </c>
      <c r="AJ10" s="38" t="s">
        <v>369</v>
      </c>
      <c r="AK10" s="178"/>
      <c r="AL10" s="178"/>
      <c r="AM10" s="40">
        <v>9192.9599999999991</v>
      </c>
      <c r="AN10" s="40">
        <v>6128.64</v>
      </c>
      <c r="AO10" s="294"/>
      <c r="AP10" s="335"/>
      <c r="AQ10" s="335"/>
      <c r="AR10" s="335"/>
      <c r="AS10" s="335"/>
      <c r="AT10" s="294"/>
      <c r="AU10" s="38">
        <v>5150</v>
      </c>
      <c r="AV10" s="180" t="s">
        <v>376</v>
      </c>
      <c r="AW10" s="40">
        <v>89.1</v>
      </c>
      <c r="AX10" s="40">
        <v>59.4</v>
      </c>
      <c r="AY10" s="300"/>
      <c r="AZ10" s="335"/>
      <c r="BA10" s="335"/>
      <c r="BB10" s="335"/>
      <c r="BC10" s="335"/>
      <c r="BD10" s="294"/>
      <c r="BE10" s="103"/>
      <c r="BF10" s="36"/>
      <c r="BG10" s="103"/>
      <c r="BH10" s="103"/>
      <c r="BI10" s="36"/>
    </row>
    <row r="11" spans="1:62" s="30" customFormat="1" ht="33.75" customHeight="1" thickBot="1" x14ac:dyDescent="0.4">
      <c r="B11" s="38"/>
      <c r="C11" s="38"/>
      <c r="D11" s="38"/>
      <c r="E11" s="38"/>
      <c r="F11" s="39"/>
      <c r="G11" s="40"/>
      <c r="H11" s="340"/>
      <c r="I11" s="178">
        <v>5100</v>
      </c>
      <c r="J11" s="178" t="s">
        <v>348</v>
      </c>
      <c r="K11" s="178"/>
      <c r="L11" s="178"/>
      <c r="M11" s="40">
        <v>16283.699999999999</v>
      </c>
      <c r="N11" s="40">
        <v>10855.8</v>
      </c>
      <c r="O11" s="340"/>
      <c r="P11" s="38">
        <v>5280</v>
      </c>
      <c r="Q11" s="38" t="s">
        <v>354</v>
      </c>
      <c r="R11" s="40">
        <v>799.38</v>
      </c>
      <c r="S11" s="40">
        <v>532.91999999999996</v>
      </c>
      <c r="T11" s="340"/>
      <c r="U11" s="38">
        <v>5370</v>
      </c>
      <c r="V11" s="38" t="s">
        <v>358</v>
      </c>
      <c r="W11" s="188"/>
      <c r="X11" s="188"/>
      <c r="Y11" s="40">
        <v>5261.04</v>
      </c>
      <c r="Z11" s="40">
        <v>3507.36</v>
      </c>
      <c r="AA11" s="340"/>
      <c r="AB11" s="38"/>
      <c r="AC11" s="38"/>
      <c r="AD11" s="38"/>
      <c r="AE11" s="38"/>
      <c r="AF11" s="40"/>
      <c r="AG11" s="40"/>
      <c r="AH11" s="340"/>
      <c r="AI11" s="38">
        <v>5170</v>
      </c>
      <c r="AJ11" s="38" t="s">
        <v>370</v>
      </c>
      <c r="AK11" s="38"/>
      <c r="AL11" s="38"/>
      <c r="AM11" s="40">
        <v>1765.9799999999998</v>
      </c>
      <c r="AN11" s="40">
        <v>1177.32</v>
      </c>
      <c r="AO11" s="294"/>
      <c r="AP11" s="335"/>
      <c r="AQ11" s="335"/>
      <c r="AR11" s="335"/>
      <c r="AS11" s="335"/>
      <c r="AT11" s="294"/>
      <c r="AU11" s="38">
        <v>5170</v>
      </c>
      <c r="AV11" s="180" t="s">
        <v>377</v>
      </c>
      <c r="AW11" s="40">
        <v>102.96</v>
      </c>
      <c r="AX11" s="40">
        <v>68.64</v>
      </c>
      <c r="AY11" s="300"/>
      <c r="AZ11" s="335"/>
      <c r="BA11" s="335"/>
      <c r="BB11" s="335"/>
      <c r="BC11" s="335"/>
      <c r="BD11" s="294"/>
      <c r="BE11" s="103" t="s">
        <v>252</v>
      </c>
      <c r="BF11" s="43">
        <v>8118.6198684061274</v>
      </c>
      <c r="BG11" s="104" t="s">
        <v>130</v>
      </c>
      <c r="BH11" s="103" t="s">
        <v>249</v>
      </c>
      <c r="BI11" s="182">
        <f>0.4*357828.1707</f>
        <v>143131.26828000002</v>
      </c>
    </row>
    <row r="12" spans="1:62" s="30" customFormat="1" ht="14" x14ac:dyDescent="0.35">
      <c r="B12" s="38"/>
      <c r="C12" s="38"/>
      <c r="D12" s="38"/>
      <c r="E12" s="38"/>
      <c r="F12" s="39"/>
      <c r="G12" s="40"/>
      <c r="H12" s="340"/>
      <c r="I12" s="178">
        <v>5070</v>
      </c>
      <c r="J12" s="178" t="s">
        <v>349</v>
      </c>
      <c r="K12" s="178"/>
      <c r="L12" s="178"/>
      <c r="M12" s="40">
        <v>2387.3399999999997</v>
      </c>
      <c r="N12" s="40">
        <v>1591.5600000000002</v>
      </c>
      <c r="O12" s="340"/>
      <c r="P12" s="38">
        <v>5160</v>
      </c>
      <c r="Q12" s="38" t="s">
        <v>355</v>
      </c>
      <c r="R12" s="40">
        <v>2737.98</v>
      </c>
      <c r="S12" s="40">
        <v>1825.3200000000002</v>
      </c>
      <c r="T12" s="340"/>
      <c r="U12" s="38">
        <v>5380</v>
      </c>
      <c r="V12" s="38" t="s">
        <v>359</v>
      </c>
      <c r="W12" s="188"/>
      <c r="X12" s="188"/>
      <c r="Y12" s="40">
        <v>688.13999999999987</v>
      </c>
      <c r="Z12" s="40">
        <v>458.76</v>
      </c>
      <c r="AA12" s="340"/>
      <c r="AB12" s="38"/>
      <c r="AC12" s="38"/>
      <c r="AD12" s="38"/>
      <c r="AE12" s="38"/>
      <c r="AF12" s="40"/>
      <c r="AG12" s="40"/>
      <c r="AH12" s="340"/>
      <c r="AI12" s="38">
        <v>5360</v>
      </c>
      <c r="AJ12" s="38" t="s">
        <v>371</v>
      </c>
      <c r="AK12" s="38"/>
      <c r="AL12" s="38"/>
      <c r="AM12" s="40">
        <v>113.94</v>
      </c>
      <c r="AN12" s="40">
        <v>75.960000000000008</v>
      </c>
      <c r="AO12" s="294"/>
      <c r="AP12" s="335"/>
      <c r="AQ12" s="335"/>
      <c r="AR12" s="335"/>
      <c r="AS12" s="335"/>
      <c r="AT12" s="294"/>
      <c r="AU12" s="38"/>
      <c r="AV12" s="180"/>
      <c r="AW12" s="40"/>
      <c r="AX12" s="40"/>
      <c r="AY12" s="300"/>
      <c r="AZ12" s="335"/>
      <c r="BA12" s="335"/>
      <c r="BB12" s="335"/>
      <c r="BC12" s="335"/>
      <c r="BD12" s="294"/>
      <c r="BE12" s="103"/>
      <c r="BF12" s="36"/>
      <c r="BG12" s="103"/>
      <c r="BH12" s="103"/>
      <c r="BI12" s="36"/>
    </row>
    <row r="13" spans="1:62" s="30" customFormat="1" ht="28.5" thickBot="1" x14ac:dyDescent="0.4">
      <c r="B13" s="38"/>
      <c r="C13" s="38"/>
      <c r="D13" s="38"/>
      <c r="E13" s="38"/>
      <c r="F13" s="39"/>
      <c r="G13" s="40"/>
      <c r="H13" s="340"/>
      <c r="I13" s="178">
        <v>5080</v>
      </c>
      <c r="J13" s="178" t="s">
        <v>350</v>
      </c>
      <c r="K13" s="178"/>
      <c r="L13" s="178"/>
      <c r="M13" s="40">
        <v>433.08</v>
      </c>
      <c r="N13" s="40">
        <v>288.72000000000003</v>
      </c>
      <c r="O13" s="340"/>
      <c r="P13" s="38"/>
      <c r="Q13" s="38"/>
      <c r="R13" s="40"/>
      <c r="S13" s="40"/>
      <c r="T13" s="340"/>
      <c r="U13" s="38">
        <v>5390</v>
      </c>
      <c r="V13" s="38" t="s">
        <v>360</v>
      </c>
      <c r="W13" s="188"/>
      <c r="X13" s="188"/>
      <c r="Y13" s="40">
        <v>119.51999999999998</v>
      </c>
      <c r="Z13" s="40">
        <v>79.680000000000007</v>
      </c>
      <c r="AA13" s="340"/>
      <c r="AB13" s="38"/>
      <c r="AC13" s="38"/>
      <c r="AD13" s="38"/>
      <c r="AE13" s="38"/>
      <c r="AF13" s="40"/>
      <c r="AG13" s="40"/>
      <c r="AH13" s="340"/>
      <c r="AI13" s="38">
        <v>5442</v>
      </c>
      <c r="AJ13" s="38" t="s">
        <v>372</v>
      </c>
      <c r="AK13" s="38"/>
      <c r="AL13" s="38"/>
      <c r="AM13" s="40">
        <v>4415.7599999999993</v>
      </c>
      <c r="AN13" s="40">
        <v>2943.84</v>
      </c>
      <c r="AO13" s="294"/>
      <c r="AP13" s="335"/>
      <c r="AQ13" s="335"/>
      <c r="AR13" s="335"/>
      <c r="AS13" s="335"/>
      <c r="AT13" s="294"/>
      <c r="AU13" s="42">
        <v>5230</v>
      </c>
      <c r="AV13" s="180" t="s">
        <v>378</v>
      </c>
      <c r="AW13" s="40">
        <v>19.8</v>
      </c>
      <c r="AX13" s="40">
        <v>13.2</v>
      </c>
      <c r="AY13" s="300"/>
      <c r="AZ13" s="335"/>
      <c r="BA13" s="335"/>
      <c r="BB13" s="335"/>
      <c r="BC13" s="335"/>
      <c r="BD13" s="294"/>
      <c r="BE13" s="103"/>
      <c r="BF13" s="36"/>
      <c r="BG13" s="103"/>
      <c r="BH13" s="103"/>
      <c r="BI13" s="36"/>
    </row>
    <row r="14" spans="1:62" s="30" customFormat="1" ht="33.75" customHeight="1" thickBot="1" x14ac:dyDescent="0.4">
      <c r="B14" s="38"/>
      <c r="C14" s="38"/>
      <c r="D14" s="38"/>
      <c r="E14" s="38"/>
      <c r="F14" s="39"/>
      <c r="G14" s="40"/>
      <c r="H14" s="340"/>
      <c r="I14" s="38"/>
      <c r="J14" s="38"/>
      <c r="K14" s="178"/>
      <c r="L14" s="178"/>
      <c r="M14" s="40"/>
      <c r="N14" s="40"/>
      <c r="O14" s="340"/>
      <c r="P14" s="38"/>
      <c r="Q14" s="38"/>
      <c r="R14" s="40"/>
      <c r="S14" s="40"/>
      <c r="T14" s="340"/>
      <c r="U14" s="38">
        <v>5400</v>
      </c>
      <c r="V14" s="38" t="s">
        <v>361</v>
      </c>
      <c r="W14" s="188"/>
      <c r="X14" s="188"/>
      <c r="Y14" s="40">
        <v>14.58</v>
      </c>
      <c r="Z14" s="40">
        <v>9.7199999999999989</v>
      </c>
      <c r="AA14" s="340"/>
      <c r="AB14" s="38"/>
      <c r="AC14" s="38"/>
      <c r="AD14" s="38"/>
      <c r="AE14" s="38"/>
      <c r="AF14" s="40"/>
      <c r="AG14" s="40"/>
      <c r="AH14" s="340"/>
      <c r="AI14" s="38">
        <v>5150</v>
      </c>
      <c r="AJ14" s="180" t="s">
        <v>373</v>
      </c>
      <c r="AK14" s="38"/>
      <c r="AL14" s="38"/>
      <c r="AM14" s="40">
        <v>28.26</v>
      </c>
      <c r="AN14" s="40">
        <v>18.84</v>
      </c>
      <c r="AO14" s="294"/>
      <c r="AP14" s="335"/>
      <c r="AQ14" s="335"/>
      <c r="AR14" s="335"/>
      <c r="AS14" s="335"/>
      <c r="AT14" s="294"/>
      <c r="AU14" s="42">
        <v>5370</v>
      </c>
      <c r="AV14" s="180" t="s">
        <v>358</v>
      </c>
      <c r="AW14" s="40">
        <v>4.3199999999999994</v>
      </c>
      <c r="AX14" s="40">
        <v>2.8800000000000003</v>
      </c>
      <c r="AY14" s="300"/>
      <c r="AZ14" s="335"/>
      <c r="BA14" s="335"/>
      <c r="BB14" s="335"/>
      <c r="BC14" s="335"/>
      <c r="BD14" s="294"/>
      <c r="BE14" s="103" t="s">
        <v>246</v>
      </c>
      <c r="BF14" s="45">
        <v>0</v>
      </c>
      <c r="BG14" s="104" t="s">
        <v>131</v>
      </c>
      <c r="BH14" s="103" t="s">
        <v>245</v>
      </c>
      <c r="BI14" s="47">
        <v>0</v>
      </c>
    </row>
    <row r="15" spans="1:62" s="30" customFormat="1" ht="14" x14ac:dyDescent="0.35">
      <c r="B15" s="38"/>
      <c r="C15" s="38"/>
      <c r="D15" s="38"/>
      <c r="E15" s="38"/>
      <c r="F15" s="39"/>
      <c r="G15" s="40"/>
      <c r="H15" s="340"/>
      <c r="I15" s="38"/>
      <c r="J15" s="38"/>
      <c r="K15" s="38"/>
      <c r="L15" s="38"/>
      <c r="M15" s="40"/>
      <c r="N15" s="40"/>
      <c r="O15" s="340"/>
      <c r="P15" s="38"/>
      <c r="Q15" s="38"/>
      <c r="R15" s="40"/>
      <c r="S15" s="40"/>
      <c r="T15" s="340"/>
      <c r="U15" s="38">
        <v>5200</v>
      </c>
      <c r="V15" s="38" t="s">
        <v>352</v>
      </c>
      <c r="W15" s="188"/>
      <c r="X15" s="188"/>
      <c r="Y15" s="40">
        <v>274.85999999999996</v>
      </c>
      <c r="Z15" s="40">
        <v>183.24</v>
      </c>
      <c r="AA15" s="340"/>
      <c r="AB15" s="38"/>
      <c r="AC15" s="38"/>
      <c r="AD15" s="38"/>
      <c r="AE15" s="38"/>
      <c r="AF15" s="40"/>
      <c r="AG15" s="40"/>
      <c r="AH15" s="340"/>
      <c r="AI15" s="38"/>
      <c r="AJ15" s="38"/>
      <c r="AK15" s="38"/>
      <c r="AL15" s="38"/>
      <c r="AM15" s="40"/>
      <c r="AN15" s="41"/>
      <c r="AO15" s="294"/>
      <c r="AP15" s="335"/>
      <c r="AQ15" s="335"/>
      <c r="AR15" s="335"/>
      <c r="AS15" s="335"/>
      <c r="AT15" s="294"/>
      <c r="AU15" s="42">
        <v>5380</v>
      </c>
      <c r="AV15" s="180" t="s">
        <v>379</v>
      </c>
      <c r="AW15" s="40">
        <v>24.66</v>
      </c>
      <c r="AX15" s="40">
        <v>16.440000000000001</v>
      </c>
      <c r="AY15" s="300"/>
      <c r="AZ15" s="335"/>
      <c r="BA15" s="335"/>
      <c r="BB15" s="335"/>
      <c r="BC15" s="335"/>
      <c r="BD15" s="294"/>
      <c r="BE15" s="103"/>
      <c r="BG15" s="103"/>
      <c r="BH15" s="104"/>
    </row>
    <row r="16" spans="1:62" s="30" customFormat="1" ht="15" customHeight="1" x14ac:dyDescent="0.35">
      <c r="B16" s="38"/>
      <c r="C16" s="38"/>
      <c r="D16" s="38"/>
      <c r="E16" s="38"/>
      <c r="F16" s="39"/>
      <c r="G16" s="40" t="s">
        <v>6</v>
      </c>
      <c r="H16" s="340"/>
      <c r="I16" s="38"/>
      <c r="J16" s="38"/>
      <c r="K16" s="38"/>
      <c r="L16" s="38"/>
      <c r="M16" s="40"/>
      <c r="N16" s="40"/>
      <c r="O16" s="340"/>
      <c r="P16" s="38"/>
      <c r="Q16" s="38"/>
      <c r="R16" s="40"/>
      <c r="S16" s="40"/>
      <c r="T16" s="340"/>
      <c r="U16" s="38">
        <v>5180</v>
      </c>
      <c r="V16" s="38" t="s">
        <v>362</v>
      </c>
      <c r="W16" s="188"/>
      <c r="X16" s="188"/>
      <c r="Y16" s="40">
        <v>1692.36</v>
      </c>
      <c r="Z16" s="40">
        <v>1128.24</v>
      </c>
      <c r="AA16" s="340"/>
      <c r="AB16" s="38"/>
      <c r="AC16" s="38"/>
      <c r="AD16" s="38"/>
      <c r="AE16" s="38"/>
      <c r="AF16" s="40"/>
      <c r="AG16" s="40"/>
      <c r="AH16" s="340"/>
      <c r="AI16" s="38"/>
      <c r="AJ16" s="38"/>
      <c r="AK16" s="38"/>
      <c r="AL16" s="38"/>
      <c r="AM16" s="40"/>
      <c r="AN16" s="41"/>
      <c r="AO16" s="294"/>
      <c r="AP16" s="335"/>
      <c r="AQ16" s="335"/>
      <c r="AR16" s="335"/>
      <c r="AS16" s="335"/>
      <c r="AT16" s="294"/>
      <c r="AU16" s="38">
        <v>5200</v>
      </c>
      <c r="AV16" s="180" t="s">
        <v>352</v>
      </c>
      <c r="AW16" s="40">
        <v>946.25999999999988</v>
      </c>
      <c r="AX16" s="40">
        <v>630.84</v>
      </c>
      <c r="AY16" s="300"/>
      <c r="AZ16" s="335"/>
      <c r="BA16" s="335"/>
      <c r="BB16" s="335"/>
      <c r="BC16" s="335"/>
      <c r="BD16" s="294"/>
      <c r="BE16" s="325" t="s">
        <v>243</v>
      </c>
      <c r="BG16" s="102"/>
      <c r="BH16" s="102"/>
    </row>
    <row r="17" spans="2:60" s="30" customFormat="1" thickBot="1" x14ac:dyDescent="0.4">
      <c r="B17" s="38"/>
      <c r="C17" s="38"/>
      <c r="D17" s="38"/>
      <c r="E17" s="38"/>
      <c r="F17" s="39"/>
      <c r="G17" s="40"/>
      <c r="H17" s="340"/>
      <c r="I17" s="38"/>
      <c r="J17" s="38"/>
      <c r="K17" s="38"/>
      <c r="L17" s="38"/>
      <c r="M17" s="40"/>
      <c r="N17" s="40"/>
      <c r="O17" s="340"/>
      <c r="P17" s="38"/>
      <c r="Q17" s="38"/>
      <c r="R17" s="40"/>
      <c r="S17" s="40"/>
      <c r="T17" s="340"/>
      <c r="U17" s="38">
        <v>5185</v>
      </c>
      <c r="V17" s="38" t="s">
        <v>363</v>
      </c>
      <c r="W17" s="188"/>
      <c r="X17" s="188"/>
      <c r="Y17" s="40">
        <v>1834.2</v>
      </c>
      <c r="Z17" s="40">
        <v>1222.8</v>
      </c>
      <c r="AA17" s="340"/>
      <c r="AB17" s="38"/>
      <c r="AC17" s="38"/>
      <c r="AD17" s="38"/>
      <c r="AE17" s="38"/>
      <c r="AF17" s="40"/>
      <c r="AG17" s="40"/>
      <c r="AH17" s="340"/>
      <c r="AI17" s="38"/>
      <c r="AJ17" s="38"/>
      <c r="AK17" s="38"/>
      <c r="AL17" s="38"/>
      <c r="AM17" s="40"/>
      <c r="AN17" s="41"/>
      <c r="AO17" s="294"/>
      <c r="AP17" s="335"/>
      <c r="AQ17" s="335"/>
      <c r="AR17" s="335"/>
      <c r="AS17" s="335"/>
      <c r="AT17" s="294"/>
      <c r="AU17" s="38">
        <v>5210</v>
      </c>
      <c r="AV17" s="180" t="s">
        <v>353</v>
      </c>
      <c r="AW17" s="40">
        <v>59.039999999999992</v>
      </c>
      <c r="AX17" s="40">
        <v>39.360000000000007</v>
      </c>
      <c r="AY17" s="300"/>
      <c r="AZ17" s="335"/>
      <c r="BA17" s="335"/>
      <c r="BB17" s="335"/>
      <c r="BC17" s="335"/>
      <c r="BD17" s="294"/>
      <c r="BE17" s="326"/>
      <c r="BG17" s="102"/>
      <c r="BH17" s="102"/>
    </row>
    <row r="18" spans="2:60" s="30" customFormat="1" ht="22.4" customHeight="1" thickBot="1" x14ac:dyDescent="0.4">
      <c r="B18" s="38"/>
      <c r="C18" s="38"/>
      <c r="D18" s="38"/>
      <c r="E18" s="38"/>
      <c r="F18" s="39"/>
      <c r="G18" s="40"/>
      <c r="H18" s="340"/>
      <c r="I18" s="38"/>
      <c r="J18" s="38"/>
      <c r="K18" s="38"/>
      <c r="L18" s="38"/>
      <c r="M18" s="40"/>
      <c r="N18" s="40"/>
      <c r="O18" s="340"/>
      <c r="P18" s="38"/>
      <c r="Q18" s="38"/>
      <c r="R18" s="40"/>
      <c r="S18" s="40"/>
      <c r="T18" s="340"/>
      <c r="U18" s="49">
        <v>5240</v>
      </c>
      <c r="V18" s="49" t="s">
        <v>364</v>
      </c>
      <c r="W18" s="188"/>
      <c r="X18" s="188"/>
      <c r="Y18" s="40">
        <v>21.419999999999998</v>
      </c>
      <c r="Z18" s="40">
        <v>14.28</v>
      </c>
      <c r="AA18" s="340"/>
      <c r="AB18" s="38"/>
      <c r="AC18" s="38"/>
      <c r="AD18" s="38"/>
      <c r="AE18" s="38"/>
      <c r="AF18" s="40"/>
      <c r="AG18" s="40"/>
      <c r="AH18" s="340"/>
      <c r="AI18" s="38"/>
      <c r="AJ18" s="38" t="s">
        <v>6</v>
      </c>
      <c r="AK18" s="38"/>
      <c r="AL18" s="38"/>
      <c r="AM18" s="40"/>
      <c r="AN18" s="41"/>
      <c r="AO18" s="294"/>
      <c r="AP18" s="335"/>
      <c r="AQ18" s="335"/>
      <c r="AR18" s="335"/>
      <c r="AS18" s="335"/>
      <c r="AT18" s="294"/>
      <c r="AU18" s="38">
        <v>5280</v>
      </c>
      <c r="AV18" s="180" t="s">
        <v>354</v>
      </c>
      <c r="AW18" s="40">
        <v>163.61999999999998</v>
      </c>
      <c r="AX18" s="40">
        <v>109.08</v>
      </c>
      <c r="AY18" s="300"/>
      <c r="AZ18" s="335"/>
      <c r="BA18" s="335"/>
      <c r="BB18" s="335"/>
      <c r="BC18" s="335"/>
      <c r="BD18" s="294"/>
      <c r="BE18" s="141"/>
      <c r="BG18" s="104"/>
      <c r="BH18" s="104"/>
    </row>
    <row r="19" spans="2:60" s="30" customFormat="1" ht="20.5" customHeight="1" x14ac:dyDescent="0.35">
      <c r="B19" s="38"/>
      <c r="C19" s="38"/>
      <c r="D19" s="38"/>
      <c r="E19" s="38"/>
      <c r="F19" s="39"/>
      <c r="G19" s="40"/>
      <c r="H19" s="340"/>
      <c r="I19" s="38"/>
      <c r="J19" s="38"/>
      <c r="K19" s="38"/>
      <c r="L19" s="38"/>
      <c r="M19" s="40"/>
      <c r="N19" s="40"/>
      <c r="O19" s="340"/>
      <c r="P19" s="38"/>
      <c r="Q19" s="38"/>
      <c r="R19" s="40"/>
      <c r="S19" s="40"/>
      <c r="T19" s="340"/>
      <c r="U19" s="49">
        <v>5441</v>
      </c>
      <c r="V19" s="38" t="s">
        <v>365</v>
      </c>
      <c r="W19" s="188"/>
      <c r="X19" s="188"/>
      <c r="Y19" s="40">
        <v>568.9799999999999</v>
      </c>
      <c r="Z19" s="40">
        <v>379.32</v>
      </c>
      <c r="AA19" s="340"/>
      <c r="AB19" s="38"/>
      <c r="AC19" s="38"/>
      <c r="AD19" s="38"/>
      <c r="AE19" s="38"/>
      <c r="AF19" s="40"/>
      <c r="AG19" s="40"/>
      <c r="AH19" s="340"/>
      <c r="AI19" s="38"/>
      <c r="AJ19" s="38"/>
      <c r="AK19" s="38"/>
      <c r="AL19" s="38"/>
      <c r="AM19" s="40"/>
      <c r="AN19" s="41"/>
      <c r="AO19" s="294"/>
      <c r="AP19" s="335"/>
      <c r="AQ19" s="335"/>
      <c r="AR19" s="335"/>
      <c r="AS19" s="335"/>
      <c r="AT19" s="294"/>
      <c r="AU19" s="38">
        <v>5180</v>
      </c>
      <c r="AV19" s="180" t="s">
        <v>362</v>
      </c>
      <c r="AW19" s="40">
        <v>83.7</v>
      </c>
      <c r="AX19" s="40">
        <v>55.8</v>
      </c>
      <c r="AY19" s="300"/>
      <c r="AZ19" s="335"/>
      <c r="BA19" s="335"/>
      <c r="BB19" s="335"/>
      <c r="BC19" s="335"/>
      <c r="BD19" s="294"/>
      <c r="BE19" s="48"/>
      <c r="BG19" s="48"/>
      <c r="BH19" s="48"/>
    </row>
    <row r="20" spans="2:60" s="30" customFormat="1" ht="20.5" customHeight="1" x14ac:dyDescent="0.35">
      <c r="B20" s="38"/>
      <c r="C20" s="38"/>
      <c r="D20" s="38"/>
      <c r="E20" s="38"/>
      <c r="F20" s="39"/>
      <c r="G20" s="40"/>
      <c r="H20" s="340"/>
      <c r="I20" s="38"/>
      <c r="J20" s="38"/>
      <c r="K20" s="38"/>
      <c r="L20" s="38"/>
      <c r="M20" s="40"/>
      <c r="N20" s="40"/>
      <c r="O20" s="340"/>
      <c r="P20" s="38"/>
      <c r="Q20" s="38"/>
      <c r="R20" s="40"/>
      <c r="S20" s="40"/>
      <c r="T20" s="340"/>
      <c r="U20" s="38"/>
      <c r="V20" s="38"/>
      <c r="W20" s="188"/>
      <c r="X20" s="188"/>
      <c r="Y20" s="40"/>
      <c r="Z20" s="40"/>
      <c r="AA20" s="340"/>
      <c r="AB20" s="38"/>
      <c r="AC20" s="38"/>
      <c r="AD20" s="38"/>
      <c r="AE20" s="38"/>
      <c r="AF20" s="40"/>
      <c r="AG20" s="40"/>
      <c r="AH20" s="340"/>
      <c r="AI20" s="38"/>
      <c r="AJ20" s="38"/>
      <c r="AK20" s="38"/>
      <c r="AL20" s="38"/>
      <c r="AM20" s="40"/>
      <c r="AN20" s="41"/>
      <c r="AO20" s="294"/>
      <c r="AP20" s="335"/>
      <c r="AQ20" s="335"/>
      <c r="AR20" s="335"/>
      <c r="AS20" s="335"/>
      <c r="AT20" s="294"/>
      <c r="AU20" s="38">
        <v>5185</v>
      </c>
      <c r="AV20" s="180" t="s">
        <v>363</v>
      </c>
      <c r="AW20" s="40">
        <v>278.27999999999997</v>
      </c>
      <c r="AX20" s="40">
        <v>185.52</v>
      </c>
      <c r="AY20" s="300"/>
      <c r="AZ20" s="335"/>
      <c r="BA20" s="335"/>
      <c r="BB20" s="335"/>
      <c r="BC20" s="335"/>
      <c r="BD20" s="294"/>
      <c r="BE20" s="48"/>
      <c r="BG20" s="48"/>
      <c r="BH20" s="48"/>
    </row>
    <row r="21" spans="2:60" s="30" customFormat="1" ht="20.5" customHeight="1" x14ac:dyDescent="0.35">
      <c r="B21" s="38"/>
      <c r="C21" s="38"/>
      <c r="D21" s="38"/>
      <c r="E21" s="38"/>
      <c r="F21" s="39"/>
      <c r="G21" s="40"/>
      <c r="H21" s="340"/>
      <c r="I21" s="38"/>
      <c r="J21" s="38"/>
      <c r="K21" s="38"/>
      <c r="L21" s="38"/>
      <c r="M21" s="40"/>
      <c r="N21" s="40"/>
      <c r="O21" s="340"/>
      <c r="P21" s="38"/>
      <c r="Q21" s="38"/>
      <c r="R21" s="40"/>
      <c r="S21" s="40"/>
      <c r="T21" s="340"/>
      <c r="U21" s="38"/>
      <c r="V21" s="38"/>
      <c r="W21" s="38"/>
      <c r="X21" s="38"/>
      <c r="Y21" s="40"/>
      <c r="Z21" s="40"/>
      <c r="AA21" s="340"/>
      <c r="AB21" s="38"/>
      <c r="AC21" s="38"/>
      <c r="AD21" s="38"/>
      <c r="AE21" s="38"/>
      <c r="AF21" s="40"/>
      <c r="AG21" s="40"/>
      <c r="AH21" s="340"/>
      <c r="AI21" s="38"/>
      <c r="AJ21" s="38"/>
      <c r="AK21" s="38"/>
      <c r="AL21" s="38"/>
      <c r="AM21" s="40"/>
      <c r="AN21" s="41"/>
      <c r="AO21" s="294"/>
      <c r="AP21" s="335"/>
      <c r="AQ21" s="335"/>
      <c r="AR21" s="335"/>
      <c r="AS21" s="335"/>
      <c r="AT21" s="294"/>
      <c r="AU21" s="49">
        <v>5240</v>
      </c>
      <c r="AV21" s="181" t="s">
        <v>364</v>
      </c>
      <c r="AW21" s="40">
        <v>213.29999999999998</v>
      </c>
      <c r="AX21" s="40">
        <v>142.19999999999999</v>
      </c>
      <c r="AY21" s="300"/>
      <c r="AZ21" s="335"/>
      <c r="BA21" s="335"/>
      <c r="BB21" s="335"/>
      <c r="BC21" s="335"/>
      <c r="BD21" s="294"/>
      <c r="BE21" s="48"/>
      <c r="BG21" s="48"/>
      <c r="BH21" s="48"/>
    </row>
    <row r="22" spans="2:60" s="30" customFormat="1" ht="20.5" customHeight="1" x14ac:dyDescent="0.35">
      <c r="B22" s="38"/>
      <c r="C22" s="38"/>
      <c r="D22" s="38"/>
      <c r="E22" s="38"/>
      <c r="F22" s="39"/>
      <c r="G22" s="40"/>
      <c r="H22" s="340"/>
      <c r="I22" s="38"/>
      <c r="J22" s="38"/>
      <c r="K22" s="38"/>
      <c r="L22" s="38"/>
      <c r="M22" s="40"/>
      <c r="N22" s="40"/>
      <c r="O22" s="340"/>
      <c r="P22" s="38"/>
      <c r="Q22" s="38"/>
      <c r="R22" s="40"/>
      <c r="S22" s="40"/>
      <c r="T22" s="340"/>
      <c r="U22" s="38"/>
      <c r="V22" s="38"/>
      <c r="W22" s="38"/>
      <c r="X22" s="38"/>
      <c r="Y22" s="40"/>
      <c r="Z22" s="40"/>
      <c r="AA22" s="340"/>
      <c r="AB22" s="38"/>
      <c r="AC22" s="38"/>
      <c r="AD22" s="38"/>
      <c r="AE22" s="38"/>
      <c r="AF22" s="40"/>
      <c r="AG22" s="40"/>
      <c r="AH22" s="340"/>
      <c r="AI22" s="38"/>
      <c r="AJ22" s="38"/>
      <c r="AK22" s="38"/>
      <c r="AL22" s="38"/>
      <c r="AM22" s="40"/>
      <c r="AN22" s="41"/>
      <c r="AO22" s="294"/>
      <c r="AP22" s="335"/>
      <c r="AQ22" s="335"/>
      <c r="AR22" s="335"/>
      <c r="AS22" s="335"/>
      <c r="AT22" s="294"/>
      <c r="AU22" s="42">
        <v>5150</v>
      </c>
      <c r="AV22" s="180" t="s">
        <v>380</v>
      </c>
      <c r="AW22" s="40">
        <v>395.46</v>
      </c>
      <c r="AX22" s="40">
        <v>263.64</v>
      </c>
      <c r="AY22" s="300"/>
      <c r="AZ22" s="335"/>
      <c r="BA22" s="335"/>
      <c r="BB22" s="335"/>
      <c r="BC22" s="335"/>
      <c r="BD22" s="294"/>
      <c r="BE22" s="48"/>
      <c r="BG22" s="48"/>
      <c r="BH22" s="48"/>
    </row>
    <row r="23" spans="2:60" s="30" customFormat="1" ht="20.5" customHeight="1" x14ac:dyDescent="0.35">
      <c r="B23" s="38"/>
      <c r="C23" s="38"/>
      <c r="D23" s="38"/>
      <c r="E23" s="38"/>
      <c r="F23" s="39"/>
      <c r="G23" s="40"/>
      <c r="H23" s="340"/>
      <c r="I23" s="38"/>
      <c r="J23" s="38"/>
      <c r="K23" s="38"/>
      <c r="L23" s="38"/>
      <c r="M23" s="40"/>
      <c r="N23" s="40"/>
      <c r="O23" s="340"/>
      <c r="P23" s="38"/>
      <c r="Q23" s="38"/>
      <c r="R23" s="40"/>
      <c r="S23" s="40"/>
      <c r="T23" s="340"/>
      <c r="U23" s="38"/>
      <c r="V23" s="38"/>
      <c r="W23" s="38"/>
      <c r="X23" s="38"/>
      <c r="Y23" s="40"/>
      <c r="Z23" s="40"/>
      <c r="AA23" s="340"/>
      <c r="AB23" s="38"/>
      <c r="AC23" s="38"/>
      <c r="AD23" s="38"/>
      <c r="AE23" s="38"/>
      <c r="AF23" s="40"/>
      <c r="AG23" s="40"/>
      <c r="AH23" s="340"/>
      <c r="AI23" s="38"/>
      <c r="AJ23" s="38"/>
      <c r="AK23" s="38"/>
      <c r="AL23" s="38"/>
      <c r="AM23" s="40"/>
      <c r="AN23" s="41"/>
      <c r="AO23" s="294"/>
      <c r="AP23" s="335"/>
      <c r="AQ23" s="335"/>
      <c r="AR23" s="335"/>
      <c r="AS23" s="335"/>
      <c r="AT23" s="294"/>
      <c r="AU23" s="42">
        <v>5330</v>
      </c>
      <c r="AV23" s="180" t="s">
        <v>381</v>
      </c>
      <c r="AW23" s="40">
        <v>477.36</v>
      </c>
      <c r="AX23" s="40">
        <v>318.23999999999995</v>
      </c>
      <c r="AY23" s="300"/>
      <c r="AZ23" s="335"/>
      <c r="BA23" s="335"/>
      <c r="BB23" s="335"/>
      <c r="BC23" s="335"/>
      <c r="BD23" s="294"/>
      <c r="BE23" s="48"/>
      <c r="BG23" s="48"/>
      <c r="BH23" s="48"/>
    </row>
    <row r="24" spans="2:60" s="30" customFormat="1" ht="20.5" customHeight="1" x14ac:dyDescent="0.35">
      <c r="B24" s="38"/>
      <c r="C24" s="38"/>
      <c r="D24" s="38"/>
      <c r="E24" s="38"/>
      <c r="F24" s="39"/>
      <c r="G24" s="40"/>
      <c r="H24" s="340"/>
      <c r="I24" s="38"/>
      <c r="J24" s="38"/>
      <c r="K24" s="38"/>
      <c r="L24" s="38"/>
      <c r="M24" s="40"/>
      <c r="N24" s="40"/>
      <c r="O24" s="340"/>
      <c r="P24" s="38"/>
      <c r="Q24" s="38"/>
      <c r="R24" s="40"/>
      <c r="S24" s="40"/>
      <c r="T24" s="340"/>
      <c r="U24" s="38"/>
      <c r="V24" s="38"/>
      <c r="W24" s="38"/>
      <c r="X24" s="38"/>
      <c r="Y24" s="40"/>
      <c r="Z24" s="40"/>
      <c r="AA24" s="340"/>
      <c r="AB24" s="38"/>
      <c r="AC24" s="38"/>
      <c r="AD24" s="38"/>
      <c r="AE24" s="38"/>
      <c r="AF24" s="40"/>
      <c r="AG24" s="40"/>
      <c r="AH24" s="340"/>
      <c r="AI24" s="38"/>
      <c r="AJ24" s="38"/>
      <c r="AK24" s="38"/>
      <c r="AL24" s="38"/>
      <c r="AM24" s="40"/>
      <c r="AN24" s="41"/>
      <c r="AO24" s="294"/>
      <c r="AP24" s="335"/>
      <c r="AQ24" s="335"/>
      <c r="AR24" s="335"/>
      <c r="AS24" s="335"/>
      <c r="AT24" s="294"/>
      <c r="AU24" s="42">
        <v>5340</v>
      </c>
      <c r="AV24" s="180" t="s">
        <v>382</v>
      </c>
      <c r="AW24" s="40">
        <v>401.03999999999996</v>
      </c>
      <c r="AX24" s="40">
        <v>267.36</v>
      </c>
      <c r="AY24" s="300"/>
      <c r="AZ24" s="335"/>
      <c r="BA24" s="335"/>
      <c r="BB24" s="335"/>
      <c r="BC24" s="335"/>
      <c r="BD24" s="294"/>
      <c r="BE24" s="48"/>
      <c r="BG24" s="48"/>
      <c r="BH24" s="48"/>
    </row>
    <row r="25" spans="2:60" s="30" customFormat="1" ht="20.5" customHeight="1" x14ac:dyDescent="0.35">
      <c r="B25" s="38"/>
      <c r="C25" s="38"/>
      <c r="D25" s="38"/>
      <c r="E25" s="38"/>
      <c r="F25" s="39"/>
      <c r="G25" s="40"/>
      <c r="H25" s="340"/>
      <c r="I25" s="38"/>
      <c r="J25" s="38"/>
      <c r="K25" s="38"/>
      <c r="L25" s="38"/>
      <c r="M25" s="40"/>
      <c r="N25" s="40"/>
      <c r="O25" s="340"/>
      <c r="P25" s="38"/>
      <c r="Q25" s="38"/>
      <c r="R25" s="40"/>
      <c r="S25" s="40"/>
      <c r="T25" s="340"/>
      <c r="U25" s="38"/>
      <c r="V25" s="38"/>
      <c r="W25" s="38"/>
      <c r="X25" s="38"/>
      <c r="Y25" s="40"/>
      <c r="Z25" s="40"/>
      <c r="AA25" s="340"/>
      <c r="AB25" s="38"/>
      <c r="AC25" s="38"/>
      <c r="AD25" s="38"/>
      <c r="AE25" s="38"/>
      <c r="AF25" s="40"/>
      <c r="AG25" s="40"/>
      <c r="AH25" s="340"/>
      <c r="AI25" s="38"/>
      <c r="AJ25" s="38"/>
      <c r="AK25" s="38"/>
      <c r="AL25" s="38"/>
      <c r="AM25" s="40"/>
      <c r="AN25" s="41"/>
      <c r="AO25" s="294"/>
      <c r="AP25" s="335"/>
      <c r="AQ25" s="335"/>
      <c r="AR25" s="335"/>
      <c r="AS25" s="335"/>
      <c r="AT25" s="294"/>
      <c r="AU25" s="42">
        <v>5350</v>
      </c>
      <c r="AV25" s="180" t="s">
        <v>380</v>
      </c>
      <c r="AW25" s="40">
        <v>515.88</v>
      </c>
      <c r="AX25" s="40">
        <v>343.92</v>
      </c>
      <c r="AY25" s="300"/>
      <c r="AZ25" s="335"/>
      <c r="BA25" s="335"/>
      <c r="BB25" s="335"/>
      <c r="BC25" s="335"/>
      <c r="BD25" s="294"/>
      <c r="BE25" s="48"/>
      <c r="BG25" s="48"/>
      <c r="BH25" s="48"/>
    </row>
    <row r="26" spans="2:60" s="30" customFormat="1" ht="20.5" customHeight="1" x14ac:dyDescent="0.35">
      <c r="B26" s="38"/>
      <c r="C26" s="38"/>
      <c r="D26" s="38"/>
      <c r="E26" s="38"/>
      <c r="F26" s="39"/>
      <c r="G26" s="40"/>
      <c r="H26" s="340"/>
      <c r="I26" s="38"/>
      <c r="J26" s="38"/>
      <c r="K26" s="38"/>
      <c r="L26" s="38"/>
      <c r="M26" s="40"/>
      <c r="N26" s="40"/>
      <c r="O26" s="340"/>
      <c r="P26" s="38"/>
      <c r="Q26" s="38"/>
      <c r="R26" s="40"/>
      <c r="S26" s="40"/>
      <c r="T26" s="340"/>
      <c r="U26" s="38"/>
      <c r="V26" s="38"/>
      <c r="W26" s="38"/>
      <c r="X26" s="38"/>
      <c r="Y26" s="40"/>
      <c r="Z26" s="40"/>
      <c r="AA26" s="340"/>
      <c r="AB26" s="38"/>
      <c r="AC26" s="38"/>
      <c r="AD26" s="38"/>
      <c r="AE26" s="38"/>
      <c r="AF26" s="40"/>
      <c r="AG26" s="40"/>
      <c r="AH26" s="340"/>
      <c r="AI26" s="38"/>
      <c r="AJ26" s="38"/>
      <c r="AK26" s="38"/>
      <c r="AL26" s="38"/>
      <c r="AM26" s="40"/>
      <c r="AN26" s="41"/>
      <c r="AO26" s="294"/>
      <c r="AP26" s="335"/>
      <c r="AQ26" s="335"/>
      <c r="AR26" s="335"/>
      <c r="AS26" s="335"/>
      <c r="AT26" s="294"/>
      <c r="AU26" s="42">
        <v>5245</v>
      </c>
      <c r="AV26" s="180" t="s">
        <v>383</v>
      </c>
      <c r="AW26" s="40">
        <v>193.68</v>
      </c>
      <c r="AX26" s="40">
        <v>129.12</v>
      </c>
      <c r="AY26" s="300"/>
      <c r="AZ26" s="335"/>
      <c r="BA26" s="335"/>
      <c r="BB26" s="335"/>
      <c r="BC26" s="335"/>
      <c r="BD26" s="294"/>
      <c r="BE26" s="48"/>
      <c r="BG26" s="48"/>
      <c r="BH26" s="48"/>
    </row>
    <row r="27" spans="2:60" s="30" customFormat="1" ht="20.5" customHeight="1" x14ac:dyDescent="0.35">
      <c r="B27" s="38"/>
      <c r="C27" s="38"/>
      <c r="D27" s="38"/>
      <c r="E27" s="38"/>
      <c r="F27" s="39"/>
      <c r="G27" s="40"/>
      <c r="H27" s="340"/>
      <c r="I27" s="38"/>
      <c r="J27" s="38"/>
      <c r="K27" s="38"/>
      <c r="L27" s="38"/>
      <c r="M27" s="40"/>
      <c r="N27" s="40"/>
      <c r="O27" s="340"/>
      <c r="P27" s="38"/>
      <c r="Q27" s="38"/>
      <c r="R27" s="40"/>
      <c r="S27" s="40"/>
      <c r="T27" s="340"/>
      <c r="U27" s="38"/>
      <c r="V27" s="38"/>
      <c r="W27" s="38"/>
      <c r="X27" s="38"/>
      <c r="Y27" s="40"/>
      <c r="Z27" s="40"/>
      <c r="AA27" s="340"/>
      <c r="AB27" s="38"/>
      <c r="AC27" s="38"/>
      <c r="AD27" s="38"/>
      <c r="AE27" s="38"/>
      <c r="AF27" s="40"/>
      <c r="AG27" s="40"/>
      <c r="AH27" s="340"/>
      <c r="AI27" s="38"/>
      <c r="AJ27" s="38"/>
      <c r="AK27" s="38"/>
      <c r="AL27" s="38"/>
      <c r="AM27" s="40"/>
      <c r="AN27" s="41"/>
      <c r="AO27" s="294"/>
      <c r="AP27" s="335"/>
      <c r="AQ27" s="335"/>
      <c r="AR27" s="335"/>
      <c r="AS27" s="335"/>
      <c r="AT27" s="294"/>
      <c r="AU27" s="42">
        <v>5440</v>
      </c>
      <c r="AV27" s="180" t="s">
        <v>384</v>
      </c>
      <c r="AW27" s="40">
        <v>1318.32</v>
      </c>
      <c r="AX27" s="40">
        <v>878.88000000000011</v>
      </c>
      <c r="AY27" s="300"/>
      <c r="AZ27" s="335"/>
      <c r="BA27" s="335"/>
      <c r="BB27" s="335"/>
      <c r="BC27" s="335"/>
      <c r="BD27" s="294"/>
      <c r="BE27" s="48"/>
      <c r="BG27" s="48"/>
      <c r="BH27" s="48"/>
    </row>
    <row r="28" spans="2:60" s="30" customFormat="1" ht="20.5" customHeight="1" x14ac:dyDescent="0.35">
      <c r="B28" s="38"/>
      <c r="C28" s="38"/>
      <c r="D28" s="38"/>
      <c r="E28" s="38"/>
      <c r="F28" s="39"/>
      <c r="G28" s="40"/>
      <c r="H28" s="340"/>
      <c r="I28" s="38"/>
      <c r="J28" s="38"/>
      <c r="K28" s="38"/>
      <c r="L28" s="38"/>
      <c r="M28" s="40"/>
      <c r="N28" s="40"/>
      <c r="O28" s="340"/>
      <c r="P28" s="38"/>
      <c r="Q28" s="38"/>
      <c r="R28" s="40"/>
      <c r="S28" s="40"/>
      <c r="T28" s="340"/>
      <c r="U28" s="38"/>
      <c r="V28" s="38"/>
      <c r="W28" s="38"/>
      <c r="X28" s="38"/>
      <c r="Y28" s="40"/>
      <c r="Z28" s="40"/>
      <c r="AA28" s="340"/>
      <c r="AB28" s="38"/>
      <c r="AC28" s="38"/>
      <c r="AD28" s="38"/>
      <c r="AE28" s="38"/>
      <c r="AF28" s="40"/>
      <c r="AG28" s="40"/>
      <c r="AH28" s="340"/>
      <c r="AI28" s="38"/>
      <c r="AJ28" s="38"/>
      <c r="AK28" s="38"/>
      <c r="AL28" s="38"/>
      <c r="AM28" s="40"/>
      <c r="AN28" s="41"/>
      <c r="AO28" s="294"/>
      <c r="AP28" s="335"/>
      <c r="AQ28" s="335"/>
      <c r="AR28" s="335"/>
      <c r="AS28" s="335"/>
      <c r="AT28" s="294"/>
      <c r="AU28" s="42">
        <v>5441</v>
      </c>
      <c r="AV28" s="180" t="s">
        <v>365</v>
      </c>
      <c r="AW28" s="40">
        <v>2521.98</v>
      </c>
      <c r="AX28" s="40">
        <v>1681.3200000000002</v>
      </c>
      <c r="AY28" s="300"/>
      <c r="AZ28" s="335"/>
      <c r="BA28" s="335"/>
      <c r="BB28" s="335"/>
      <c r="BC28" s="335"/>
      <c r="BD28" s="294"/>
      <c r="BE28" s="48"/>
      <c r="BG28" s="48"/>
      <c r="BH28" s="48"/>
    </row>
    <row r="29" spans="2:60" s="30" customFormat="1" ht="20.5" customHeight="1" x14ac:dyDescent="0.35">
      <c r="B29" s="38"/>
      <c r="C29" s="38"/>
      <c r="D29" s="38"/>
      <c r="E29" s="38"/>
      <c r="F29" s="39"/>
      <c r="G29" s="40"/>
      <c r="H29" s="340"/>
      <c r="I29" s="38"/>
      <c r="J29" s="38"/>
      <c r="K29" s="38"/>
      <c r="L29" s="38"/>
      <c r="M29" s="40"/>
      <c r="N29" s="40"/>
      <c r="O29" s="340"/>
      <c r="P29" s="38"/>
      <c r="Q29" s="38"/>
      <c r="R29" s="40"/>
      <c r="S29" s="40"/>
      <c r="T29" s="340"/>
      <c r="U29" s="38"/>
      <c r="V29" s="38"/>
      <c r="W29" s="38"/>
      <c r="X29" s="38"/>
      <c r="Y29" s="40"/>
      <c r="Z29" s="40"/>
      <c r="AA29" s="340"/>
      <c r="AB29" s="38"/>
      <c r="AC29" s="38"/>
      <c r="AD29" s="38"/>
      <c r="AE29" s="38"/>
      <c r="AF29" s="40"/>
      <c r="AG29" s="40"/>
      <c r="AH29" s="340"/>
      <c r="AI29" s="38"/>
      <c r="AJ29" s="38"/>
      <c r="AK29" s="38"/>
      <c r="AL29" s="38"/>
      <c r="AM29" s="40"/>
      <c r="AN29" s="41"/>
      <c r="AO29" s="294"/>
      <c r="AP29" s="335"/>
      <c r="AQ29" s="335"/>
      <c r="AR29" s="335"/>
      <c r="AS29" s="335"/>
      <c r="AT29" s="294"/>
      <c r="AU29" s="42">
        <v>5442</v>
      </c>
      <c r="AV29" s="180" t="s">
        <v>385</v>
      </c>
      <c r="AW29" s="40">
        <v>105.47999999999999</v>
      </c>
      <c r="AX29" s="40">
        <v>70.319999999999993</v>
      </c>
      <c r="AY29" s="300"/>
      <c r="AZ29" s="335"/>
      <c r="BA29" s="335"/>
      <c r="BB29" s="335"/>
      <c r="BC29" s="335"/>
      <c r="BD29" s="294"/>
      <c r="BE29" s="48"/>
      <c r="BG29" s="48"/>
      <c r="BH29" s="48"/>
    </row>
    <row r="30" spans="2:60" s="30" customFormat="1" ht="20.5" customHeight="1" x14ac:dyDescent="0.35">
      <c r="B30" s="38"/>
      <c r="C30" s="38"/>
      <c r="D30" s="38"/>
      <c r="E30" s="38"/>
      <c r="F30" s="39"/>
      <c r="G30" s="40"/>
      <c r="H30" s="340"/>
      <c r="I30" s="38"/>
      <c r="J30" s="38"/>
      <c r="K30" s="38"/>
      <c r="L30" s="38"/>
      <c r="M30" s="40"/>
      <c r="N30" s="40"/>
      <c r="O30" s="340"/>
      <c r="P30" s="38"/>
      <c r="Q30" s="38"/>
      <c r="R30" s="40"/>
      <c r="S30" s="40"/>
      <c r="T30" s="340"/>
      <c r="U30" s="38"/>
      <c r="V30" s="38"/>
      <c r="W30" s="38"/>
      <c r="X30" s="38"/>
      <c r="Y30" s="40"/>
      <c r="Z30" s="40"/>
      <c r="AA30" s="340"/>
      <c r="AB30" s="38"/>
      <c r="AC30" s="38"/>
      <c r="AD30" s="38"/>
      <c r="AE30" s="38"/>
      <c r="AF30" s="40"/>
      <c r="AG30" s="40"/>
      <c r="AH30" s="340"/>
      <c r="AI30" s="38"/>
      <c r="AJ30" s="38"/>
      <c r="AK30" s="38"/>
      <c r="AL30" s="38"/>
      <c r="AM30" s="40"/>
      <c r="AN30" s="41"/>
      <c r="AO30" s="294"/>
      <c r="AP30" s="335"/>
      <c r="AQ30" s="335"/>
      <c r="AR30" s="335"/>
      <c r="AS30" s="335"/>
      <c r="AT30" s="294"/>
      <c r="AU30" s="42"/>
      <c r="AV30" s="38"/>
      <c r="AW30" s="40"/>
      <c r="AX30" s="40"/>
      <c r="AY30" s="300"/>
      <c r="AZ30" s="335"/>
      <c r="BA30" s="335"/>
      <c r="BB30" s="335"/>
      <c r="BC30" s="335"/>
      <c r="BD30" s="294"/>
      <c r="BE30" s="48"/>
      <c r="BG30" s="48"/>
      <c r="BH30" s="48"/>
    </row>
    <row r="31" spans="2:60" s="30" customFormat="1" thickBot="1" x14ac:dyDescent="0.4">
      <c r="B31" s="38"/>
      <c r="C31" s="38"/>
      <c r="D31" s="38"/>
      <c r="E31" s="38"/>
      <c r="F31" s="39"/>
      <c r="G31" s="40"/>
      <c r="H31" s="340"/>
      <c r="I31" s="38"/>
      <c r="J31" s="38"/>
      <c r="K31" s="38"/>
      <c r="L31" s="38"/>
      <c r="M31" s="40"/>
      <c r="N31" s="40"/>
      <c r="O31" s="340"/>
      <c r="P31" s="38"/>
      <c r="Q31" s="38"/>
      <c r="R31" s="40"/>
      <c r="S31" s="40"/>
      <c r="T31" s="340"/>
      <c r="U31" s="38"/>
      <c r="V31" s="38"/>
      <c r="W31" s="38"/>
      <c r="X31" s="38"/>
      <c r="Y31" s="40"/>
      <c r="Z31" s="40"/>
      <c r="AA31" s="340"/>
      <c r="AB31" s="38"/>
      <c r="AC31" s="38"/>
      <c r="AD31" s="38"/>
      <c r="AE31" s="38"/>
      <c r="AF31" s="40"/>
      <c r="AG31" s="40"/>
      <c r="AH31" s="340"/>
      <c r="AI31" s="38"/>
      <c r="AJ31" s="38"/>
      <c r="AK31" s="38"/>
      <c r="AL31" s="38"/>
      <c r="AM31" s="40"/>
      <c r="AN31" s="41"/>
      <c r="AO31" s="294"/>
      <c r="AP31" s="335"/>
      <c r="AQ31" s="335"/>
      <c r="AR31" s="335"/>
      <c r="AS31" s="335"/>
      <c r="AT31" s="294"/>
      <c r="AU31" s="42"/>
      <c r="AV31" s="38"/>
      <c r="AW31" s="40"/>
      <c r="AX31" s="40"/>
      <c r="AY31" s="300"/>
      <c r="AZ31" s="335"/>
      <c r="BA31" s="335"/>
      <c r="BB31" s="335"/>
      <c r="BC31" s="335"/>
      <c r="BD31" s="294"/>
    </row>
    <row r="32" spans="2:60" s="30" customFormat="1" ht="39.75" customHeight="1" thickBot="1" x14ac:dyDescent="0.4">
      <c r="B32" s="49"/>
      <c r="C32" s="49"/>
      <c r="D32" s="49"/>
      <c r="E32" s="49"/>
      <c r="F32" s="50"/>
      <c r="G32" s="51"/>
      <c r="H32" s="340"/>
      <c r="I32" s="49"/>
      <c r="J32" s="49"/>
      <c r="K32" s="49"/>
      <c r="L32" s="49"/>
      <c r="M32" s="51"/>
      <c r="N32" s="51"/>
      <c r="O32" s="340"/>
      <c r="P32" s="49"/>
      <c r="Q32" s="49"/>
      <c r="R32" s="51"/>
      <c r="S32" s="51"/>
      <c r="T32" s="340"/>
      <c r="U32" s="49"/>
      <c r="V32" s="49"/>
      <c r="W32" s="49"/>
      <c r="X32" s="49"/>
      <c r="Y32" s="51"/>
      <c r="Z32" s="51"/>
      <c r="AA32" s="340"/>
      <c r="AB32" s="49"/>
      <c r="AC32" s="49"/>
      <c r="AD32" s="49"/>
      <c r="AE32" s="49"/>
      <c r="AF32" s="51"/>
      <c r="AG32" s="51"/>
      <c r="AH32" s="340"/>
      <c r="AI32" s="49"/>
      <c r="AJ32" s="49"/>
      <c r="AK32" s="49"/>
      <c r="AL32" s="49"/>
      <c r="AM32" s="51"/>
      <c r="AN32" s="52"/>
      <c r="AO32" s="294"/>
      <c r="AP32" s="336"/>
      <c r="AQ32" s="337"/>
      <c r="AR32" s="53" t="s">
        <v>159</v>
      </c>
      <c r="AS32" s="54" t="s">
        <v>120</v>
      </c>
      <c r="AT32" s="294"/>
      <c r="AU32" s="55"/>
      <c r="AV32" s="49"/>
      <c r="AW32" s="51"/>
      <c r="AX32" s="51"/>
      <c r="AY32" s="300"/>
      <c r="AZ32" s="336"/>
      <c r="BA32" s="337"/>
      <c r="BB32" s="53" t="s">
        <v>159</v>
      </c>
      <c r="BC32" s="56" t="s">
        <v>120</v>
      </c>
      <c r="BD32" s="294"/>
    </row>
    <row r="33" spans="2:62" s="30" customFormat="1" ht="22.5" customHeight="1" thickBot="1" x14ac:dyDescent="0.4">
      <c r="B33" s="345" t="s">
        <v>30</v>
      </c>
      <c r="C33" s="293"/>
      <c r="D33" s="105">
        <f>SUM($D7:$D32)</f>
        <v>2535.7205240174671</v>
      </c>
      <c r="E33" s="196">
        <f>SUM($E7:$E32)</f>
        <v>1690.4803493449781</v>
      </c>
      <c r="F33" s="58">
        <f>SUM($F7:$F32)</f>
        <v>46454.400000000001</v>
      </c>
      <c r="G33" s="59">
        <f>SUM($G7:$G32)</f>
        <v>30969.599999999999</v>
      </c>
      <c r="H33" s="341"/>
      <c r="I33" s="275" t="s">
        <v>30</v>
      </c>
      <c r="J33" s="291"/>
      <c r="K33" s="57">
        <f>SUM($K7:$K32)</f>
        <v>356.15186666666671</v>
      </c>
      <c r="L33" s="57">
        <f>SUM($L7:$L32)</f>
        <v>217.06142962962963</v>
      </c>
      <c r="M33" s="60">
        <f>SUM($M7:$M32)</f>
        <v>38371.175199999998</v>
      </c>
      <c r="N33" s="60">
        <f>SUM($N7:$N32)</f>
        <v>25394.1332</v>
      </c>
      <c r="O33" s="341"/>
      <c r="P33" s="275" t="s">
        <v>30</v>
      </c>
      <c r="Q33" s="291"/>
      <c r="R33" s="60">
        <f>SUM($R7:$R32)</f>
        <v>11386.439999999999</v>
      </c>
      <c r="S33" s="59">
        <f>SUM($S7:$S32)</f>
        <v>7590.9599999999991</v>
      </c>
      <c r="T33" s="341"/>
      <c r="U33" s="275" t="s">
        <v>30</v>
      </c>
      <c r="V33" s="291"/>
      <c r="W33" s="57">
        <f>SUM($W7:$W32)</f>
        <v>975.46048034934483</v>
      </c>
      <c r="X33" s="57">
        <f>SUM($X7:$X32)</f>
        <v>433.53799126637563</v>
      </c>
      <c r="Y33" s="60">
        <f>SUM($Y7:$Y32)</f>
        <v>41399.279999999992</v>
      </c>
      <c r="Z33" s="59">
        <f>SUM($Z7:$Z32)</f>
        <v>27599.52</v>
      </c>
      <c r="AA33" s="341"/>
      <c r="AB33" s="275" t="s">
        <v>30</v>
      </c>
      <c r="AC33" s="291"/>
      <c r="AD33" s="57">
        <f>SUM($AD7:$AD32)</f>
        <v>86.613995633187741</v>
      </c>
      <c r="AE33" s="57">
        <f>SUM($AE7:$AE32)</f>
        <v>38.495109170305682</v>
      </c>
      <c r="AF33" s="60">
        <f>SUM($AF7:$AF32)</f>
        <v>4023.2339999999995</v>
      </c>
      <c r="AG33" s="59">
        <f>SUM($AG7:$AG32)</f>
        <v>2682.1559999999999</v>
      </c>
      <c r="AH33" s="341"/>
      <c r="AI33" s="345" t="s">
        <v>30</v>
      </c>
      <c r="AJ33" s="293"/>
      <c r="AK33" s="57">
        <f>SUM($AK7:$AK32)</f>
        <v>110.34039301310042</v>
      </c>
      <c r="AL33" s="57">
        <f>SUM($AL7:$AL32)</f>
        <v>49.040174672489087</v>
      </c>
      <c r="AM33" s="60">
        <f>SUM($AM7:$AM32)</f>
        <v>24583.679999999993</v>
      </c>
      <c r="AN33" s="61">
        <f>SUM($AN7:$AN32)</f>
        <v>16389.12</v>
      </c>
      <c r="AO33" s="294"/>
      <c r="AP33" s="292" t="s">
        <v>30</v>
      </c>
      <c r="AQ33" s="293"/>
      <c r="AR33" s="62">
        <f>SUM($AM33,$AF33,$Y33,$R33,$M33,$F33)</f>
        <v>166218.20919999998</v>
      </c>
      <c r="AS33" s="63">
        <f>SUM($AN33,$AG33,$Z33,$S33,$N33,$G33)</f>
        <v>110625.48920000001</v>
      </c>
      <c r="AT33" s="294"/>
      <c r="AU33" s="314" t="s">
        <v>30</v>
      </c>
      <c r="AV33" s="315"/>
      <c r="AW33" s="60">
        <f>SUM($AW7:$AW32)</f>
        <v>29076.659999999993</v>
      </c>
      <c r="AX33" s="59">
        <f>SUM($AX7:$AX32)</f>
        <v>19384.439999999999</v>
      </c>
      <c r="AY33" s="301"/>
      <c r="AZ33" s="292" t="s">
        <v>30</v>
      </c>
      <c r="BA33" s="293"/>
      <c r="BB33" s="62">
        <f>SUM($AR33,$AW33)</f>
        <v>195294.86919999999</v>
      </c>
      <c r="BC33" s="62">
        <f>SUM($AS33,$AX33)</f>
        <v>130009.92920000001</v>
      </c>
      <c r="BD33" s="294"/>
      <c r="BE33" s="310"/>
      <c r="BF33" s="311"/>
      <c r="BG33" s="311"/>
      <c r="BH33" s="311"/>
      <c r="BI33" s="311"/>
      <c r="BJ33" s="311"/>
    </row>
    <row r="34" spans="2:62" s="30" customFormat="1" ht="14" x14ac:dyDescent="0.35">
      <c r="B34" s="64"/>
      <c r="C34" s="65"/>
      <c r="D34" s="65"/>
      <c r="E34" s="65"/>
      <c r="F34" s="194"/>
      <c r="G34" s="195"/>
      <c r="H34" s="340"/>
      <c r="I34" s="46"/>
      <c r="J34" s="46"/>
      <c r="K34" s="46"/>
      <c r="L34" s="46"/>
      <c r="M34" s="46"/>
      <c r="O34" s="340"/>
      <c r="P34" s="46"/>
      <c r="Q34" s="46"/>
      <c r="R34" s="46"/>
      <c r="T34" s="340"/>
      <c r="U34" s="46"/>
      <c r="V34" s="46"/>
      <c r="W34" s="46"/>
      <c r="X34" s="46"/>
      <c r="Y34" s="46"/>
      <c r="AA34" s="340"/>
      <c r="AB34" s="46"/>
      <c r="AC34" s="46"/>
      <c r="AD34" s="46"/>
      <c r="AE34" s="46"/>
      <c r="AF34" s="46"/>
      <c r="AH34" s="342"/>
      <c r="AI34" s="67"/>
      <c r="AJ34" s="68"/>
      <c r="AK34" s="46"/>
      <c r="AL34" s="46"/>
      <c r="AM34" s="68"/>
      <c r="AN34" s="69"/>
      <c r="AO34" s="294"/>
      <c r="AP34" s="67"/>
      <c r="AQ34" s="68"/>
      <c r="AR34" s="68"/>
      <c r="AS34" s="69"/>
      <c r="AT34" s="294"/>
      <c r="AU34" s="46"/>
      <c r="AV34" s="46"/>
      <c r="AW34" s="46"/>
      <c r="AY34" s="302"/>
      <c r="AZ34" s="67"/>
      <c r="BA34" s="68"/>
      <c r="BB34" s="68"/>
      <c r="BC34" s="69"/>
      <c r="BD34" s="294"/>
      <c r="BE34" s="66"/>
      <c r="BF34" s="66"/>
      <c r="BG34" s="66"/>
      <c r="BH34" s="66"/>
      <c r="BI34" s="66"/>
      <c r="BJ34" s="70"/>
    </row>
    <row r="35" spans="2:62" s="30" customFormat="1" ht="14.5" customHeight="1" x14ac:dyDescent="0.35">
      <c r="B35" s="304" t="s">
        <v>4</v>
      </c>
      <c r="C35" s="305"/>
      <c r="D35" s="305"/>
      <c r="E35" s="305"/>
      <c r="F35" s="305"/>
      <c r="G35" s="305"/>
      <c r="H35" s="340"/>
      <c r="I35" s="306" t="s">
        <v>0</v>
      </c>
      <c r="J35" s="307"/>
      <c r="K35" s="307"/>
      <c r="L35" s="307"/>
      <c r="M35" s="307"/>
      <c r="N35" s="307"/>
      <c r="O35" s="340"/>
      <c r="P35" s="306" t="s">
        <v>129</v>
      </c>
      <c r="Q35" s="307"/>
      <c r="R35" s="307"/>
      <c r="S35" s="307"/>
      <c r="T35" s="340"/>
      <c r="U35" s="306" t="s">
        <v>2</v>
      </c>
      <c r="V35" s="307"/>
      <c r="W35" s="307"/>
      <c r="X35" s="307"/>
      <c r="Y35" s="307"/>
      <c r="Z35" s="307"/>
      <c r="AA35" s="340"/>
      <c r="AB35" s="306" t="s">
        <v>128</v>
      </c>
      <c r="AC35" s="307"/>
      <c r="AD35" s="307"/>
      <c r="AE35" s="307"/>
      <c r="AF35" s="307"/>
      <c r="AG35" s="307"/>
      <c r="AH35" s="340"/>
      <c r="AI35" s="312" t="s">
        <v>75</v>
      </c>
      <c r="AJ35" s="313"/>
      <c r="AK35" s="313"/>
      <c r="AL35" s="313"/>
      <c r="AM35" s="313"/>
      <c r="AN35" s="338"/>
      <c r="AO35" s="294"/>
      <c r="AP35" s="306" t="s">
        <v>127</v>
      </c>
      <c r="AQ35" s="307"/>
      <c r="AR35" s="307"/>
      <c r="AS35" s="307"/>
      <c r="AT35" s="294"/>
      <c r="AU35" s="318" t="s">
        <v>5</v>
      </c>
      <c r="AV35" s="319"/>
      <c r="AW35" s="319"/>
      <c r="AX35" s="319"/>
      <c r="AY35" s="300"/>
      <c r="AZ35" s="320" t="s">
        <v>295</v>
      </c>
      <c r="BA35" s="307"/>
      <c r="BB35" s="307"/>
      <c r="BC35" s="321"/>
      <c r="BD35" s="294"/>
      <c r="BE35" s="295" t="s">
        <v>155</v>
      </c>
      <c r="BF35" s="296"/>
      <c r="BG35" s="296"/>
      <c r="BH35" s="296"/>
      <c r="BI35" s="296"/>
      <c r="BJ35" s="297"/>
    </row>
    <row r="36" spans="2:62" s="30" customFormat="1" ht="14" x14ac:dyDescent="0.35">
      <c r="B36" s="298" t="s">
        <v>138</v>
      </c>
      <c r="C36" s="299"/>
      <c r="D36" s="299"/>
      <c r="E36" s="299"/>
      <c r="F36" s="299"/>
      <c r="G36" s="299"/>
      <c r="H36" s="340"/>
      <c r="I36" s="303" t="s">
        <v>139</v>
      </c>
      <c r="J36" s="299"/>
      <c r="K36" s="299"/>
      <c r="L36" s="299"/>
      <c r="M36" s="299"/>
      <c r="N36" s="299"/>
      <c r="O36" s="340"/>
      <c r="P36" s="303" t="s">
        <v>139</v>
      </c>
      <c r="Q36" s="299"/>
      <c r="R36" s="299"/>
      <c r="S36" s="299"/>
      <c r="T36" s="340"/>
      <c r="U36" s="303" t="s">
        <v>139</v>
      </c>
      <c r="V36" s="299"/>
      <c r="W36" s="299"/>
      <c r="X36" s="299"/>
      <c r="Y36" s="299"/>
      <c r="Z36" s="299"/>
      <c r="AA36" s="340"/>
      <c r="AB36" s="303" t="s">
        <v>139</v>
      </c>
      <c r="AC36" s="299"/>
      <c r="AD36" s="299"/>
      <c r="AE36" s="299"/>
      <c r="AF36" s="299"/>
      <c r="AG36" s="299"/>
      <c r="AH36" s="340"/>
      <c r="AI36" s="316" t="s">
        <v>139</v>
      </c>
      <c r="AJ36" s="261"/>
      <c r="AK36" s="261"/>
      <c r="AL36" s="261"/>
      <c r="AM36" s="261"/>
      <c r="AN36" s="339"/>
      <c r="AO36" s="294"/>
      <c r="AP36" s="323"/>
      <c r="AQ36" s="323"/>
      <c r="AR36" s="323"/>
      <c r="AS36" s="323"/>
      <c r="AT36" s="294"/>
      <c r="AU36" s="316" t="s">
        <v>139</v>
      </c>
      <c r="AV36" s="261"/>
      <c r="AW36" s="261"/>
      <c r="AX36" s="261"/>
      <c r="AY36" s="300"/>
      <c r="AZ36" s="322"/>
      <c r="BA36" s="323"/>
      <c r="BB36" s="323"/>
      <c r="BC36" s="324"/>
      <c r="BD36" s="294"/>
      <c r="BE36" s="327" t="s">
        <v>139</v>
      </c>
      <c r="BF36" s="328"/>
      <c r="BG36" s="328"/>
      <c r="BH36" s="328"/>
      <c r="BI36" s="328"/>
      <c r="BJ36" s="328"/>
    </row>
    <row r="37" spans="2:62" s="30" customFormat="1" ht="31" customHeight="1" thickBot="1" x14ac:dyDescent="0.4">
      <c r="B37" s="32" t="s">
        <v>7</v>
      </c>
      <c r="C37" s="32" t="s">
        <v>8</v>
      </c>
      <c r="D37" s="33" t="s">
        <v>340</v>
      </c>
      <c r="E37" s="33" t="s">
        <v>339</v>
      </c>
      <c r="F37" s="34" t="s">
        <v>159</v>
      </c>
      <c r="G37" s="33" t="s">
        <v>120</v>
      </c>
      <c r="H37" s="340"/>
      <c r="I37" s="32" t="s">
        <v>7</v>
      </c>
      <c r="J37" s="32" t="s">
        <v>8</v>
      </c>
      <c r="K37" s="33" t="s">
        <v>338</v>
      </c>
      <c r="L37" s="33" t="s">
        <v>337</v>
      </c>
      <c r="M37" s="34" t="s">
        <v>159</v>
      </c>
      <c r="N37" s="33" t="s">
        <v>120</v>
      </c>
      <c r="O37" s="340"/>
      <c r="P37" s="32" t="s">
        <v>7</v>
      </c>
      <c r="Q37" s="32" t="s">
        <v>8</v>
      </c>
      <c r="R37" s="34" t="s">
        <v>159</v>
      </c>
      <c r="S37" s="33" t="s">
        <v>120</v>
      </c>
      <c r="T37" s="340"/>
      <c r="U37" s="32" t="s">
        <v>7</v>
      </c>
      <c r="V37" s="32" t="s">
        <v>8</v>
      </c>
      <c r="W37" s="33" t="s">
        <v>340</v>
      </c>
      <c r="X37" s="33" t="s">
        <v>339</v>
      </c>
      <c r="Y37" s="34" t="s">
        <v>159</v>
      </c>
      <c r="Z37" s="33" t="s">
        <v>120</v>
      </c>
      <c r="AA37" s="340"/>
      <c r="AB37" s="32" t="s">
        <v>7</v>
      </c>
      <c r="AC37" s="32" t="s">
        <v>8</v>
      </c>
      <c r="AD37" s="33" t="s">
        <v>340</v>
      </c>
      <c r="AE37" s="33" t="s">
        <v>339</v>
      </c>
      <c r="AF37" s="34" t="s">
        <v>159</v>
      </c>
      <c r="AG37" s="33" t="s">
        <v>120</v>
      </c>
      <c r="AH37" s="340"/>
      <c r="AI37" s="32" t="s">
        <v>7</v>
      </c>
      <c r="AJ37" s="32" t="s">
        <v>8</v>
      </c>
      <c r="AK37" s="33" t="s">
        <v>340</v>
      </c>
      <c r="AL37" s="33" t="s">
        <v>339</v>
      </c>
      <c r="AM37" s="34" t="s">
        <v>159</v>
      </c>
      <c r="AN37" s="33" t="s">
        <v>120</v>
      </c>
      <c r="AO37" s="294"/>
      <c r="AP37" s="289" t="s">
        <v>139</v>
      </c>
      <c r="AQ37" s="290"/>
      <c r="AR37" s="290"/>
      <c r="AS37" s="290"/>
      <c r="AT37" s="294"/>
      <c r="AU37" s="35" t="s">
        <v>7</v>
      </c>
      <c r="AV37" s="32" t="s">
        <v>8</v>
      </c>
      <c r="AW37" s="34" t="s">
        <v>159</v>
      </c>
      <c r="AX37" s="33" t="s">
        <v>120</v>
      </c>
      <c r="AY37" s="300"/>
      <c r="AZ37" s="289" t="s">
        <v>139</v>
      </c>
      <c r="BA37" s="290"/>
      <c r="BB37" s="290"/>
      <c r="BC37" s="290"/>
      <c r="BD37" s="294"/>
      <c r="BE37" s="36"/>
      <c r="BF37" s="37"/>
      <c r="BG37" s="37"/>
      <c r="BH37" s="37"/>
      <c r="BI37" s="37"/>
      <c r="BJ37" s="37"/>
    </row>
    <row r="38" spans="2:62" s="30" customFormat="1" ht="33.75" customHeight="1" thickBot="1" x14ac:dyDescent="0.4">
      <c r="B38" s="71"/>
      <c r="C38" s="71"/>
      <c r="D38" s="71"/>
      <c r="E38" s="71"/>
      <c r="F38" s="72"/>
      <c r="G38" s="40"/>
      <c r="H38" s="340"/>
      <c r="I38" s="71"/>
      <c r="J38" s="71"/>
      <c r="K38" s="71"/>
      <c r="L38" s="71"/>
      <c r="M38" s="73"/>
      <c r="N38" s="40" t="s">
        <v>6</v>
      </c>
      <c r="O38" s="340"/>
      <c r="P38" s="71"/>
      <c r="Q38" s="71"/>
      <c r="R38" s="73"/>
      <c r="S38" s="40"/>
      <c r="T38" s="340"/>
      <c r="U38" s="71"/>
      <c r="V38" s="71"/>
      <c r="W38" s="71"/>
      <c r="X38" s="71"/>
      <c r="Y38" s="73"/>
      <c r="Z38" s="40"/>
      <c r="AA38" s="340"/>
      <c r="AB38" s="71"/>
      <c r="AC38" s="71"/>
      <c r="AD38" s="71"/>
      <c r="AE38" s="71"/>
      <c r="AF38" s="73"/>
      <c r="AG38" s="40"/>
      <c r="AH38" s="340"/>
      <c r="AI38" s="71"/>
      <c r="AJ38" s="71"/>
      <c r="AK38" s="71"/>
      <c r="AL38" s="71"/>
      <c r="AM38" s="73"/>
      <c r="AN38" s="41"/>
      <c r="AO38" s="294"/>
      <c r="AP38" s="290"/>
      <c r="AQ38" s="290"/>
      <c r="AR38" s="290"/>
      <c r="AS38" s="290"/>
      <c r="AT38" s="294"/>
      <c r="AU38" s="74"/>
      <c r="AV38" s="71"/>
      <c r="AW38" s="73"/>
      <c r="AX38" s="40"/>
      <c r="AY38" s="300"/>
      <c r="AZ38" s="290"/>
      <c r="BA38" s="290"/>
      <c r="BB38" s="290"/>
      <c r="BC38" s="290"/>
      <c r="BD38" s="294"/>
      <c r="BE38" s="103" t="s">
        <v>247</v>
      </c>
      <c r="BF38" s="43">
        <v>0</v>
      </c>
      <c r="BG38" s="103" t="s">
        <v>160</v>
      </c>
      <c r="BH38" s="103" t="s">
        <v>248</v>
      </c>
      <c r="BI38" s="44">
        <v>0</v>
      </c>
    </row>
    <row r="39" spans="2:62" s="30" customFormat="1" ht="14" x14ac:dyDescent="0.35">
      <c r="B39" s="71"/>
      <c r="C39" s="71"/>
      <c r="D39" s="71"/>
      <c r="E39" s="71"/>
      <c r="F39" s="72"/>
      <c r="G39" s="40"/>
      <c r="H39" s="340"/>
      <c r="I39" s="71"/>
      <c r="J39" s="71"/>
      <c r="K39" s="71"/>
      <c r="L39" s="71"/>
      <c r="M39" s="73"/>
      <c r="N39" s="40"/>
      <c r="O39" s="340"/>
      <c r="P39" s="71"/>
      <c r="Q39" s="71"/>
      <c r="R39" s="73"/>
      <c r="S39" s="40"/>
      <c r="T39" s="340"/>
      <c r="U39" s="71"/>
      <c r="V39" s="71"/>
      <c r="W39" s="71"/>
      <c r="X39" s="71"/>
      <c r="Y39" s="73"/>
      <c r="Z39" s="40"/>
      <c r="AA39" s="340"/>
      <c r="AB39" s="71"/>
      <c r="AC39" s="71"/>
      <c r="AD39" s="71"/>
      <c r="AE39" s="71"/>
      <c r="AF39" s="73"/>
      <c r="AG39" s="40"/>
      <c r="AH39" s="340"/>
      <c r="AI39" s="71"/>
      <c r="AJ39" s="71"/>
      <c r="AK39" s="71"/>
      <c r="AL39" s="71"/>
      <c r="AM39" s="73"/>
      <c r="AN39" s="41"/>
      <c r="AO39" s="294"/>
      <c r="AP39" s="290"/>
      <c r="AQ39" s="290"/>
      <c r="AR39" s="290"/>
      <c r="AS39" s="290"/>
      <c r="AT39" s="294"/>
      <c r="AU39" s="74"/>
      <c r="AV39" s="71"/>
      <c r="AW39" s="73"/>
      <c r="AX39" s="40"/>
      <c r="AY39" s="300"/>
      <c r="AZ39" s="290"/>
      <c r="BA39" s="290"/>
      <c r="BB39" s="290"/>
      <c r="BC39" s="290"/>
      <c r="BD39" s="294"/>
      <c r="BE39" s="103"/>
      <c r="BF39" s="36"/>
      <c r="BG39" s="103"/>
      <c r="BH39" s="103"/>
      <c r="BI39" s="36"/>
    </row>
    <row r="40" spans="2:62" s="30" customFormat="1" ht="21.75" customHeight="1" x14ac:dyDescent="0.3">
      <c r="B40" s="71"/>
      <c r="C40" s="71"/>
      <c r="D40" s="71"/>
      <c r="E40" s="71"/>
      <c r="F40" s="72"/>
      <c r="G40" s="40"/>
      <c r="H40" s="340"/>
      <c r="I40" s="71"/>
      <c r="J40" s="71"/>
      <c r="K40" s="71"/>
      <c r="L40" s="71"/>
      <c r="M40" s="73"/>
      <c r="N40" s="40"/>
      <c r="O40" s="340"/>
      <c r="P40" s="71"/>
      <c r="Q40" s="71"/>
      <c r="R40" s="73"/>
      <c r="S40" s="40"/>
      <c r="T40" s="340"/>
      <c r="U40" s="71"/>
      <c r="V40" s="71"/>
      <c r="W40" s="71"/>
      <c r="X40" s="71"/>
      <c r="Y40" s="73"/>
      <c r="Z40" s="40"/>
      <c r="AA40" s="340"/>
      <c r="AB40" s="71"/>
      <c r="AC40" s="71"/>
      <c r="AD40" s="71"/>
      <c r="AE40" s="71"/>
      <c r="AF40" s="73"/>
      <c r="AG40" s="40"/>
      <c r="AH40" s="340"/>
      <c r="AI40" s="71"/>
      <c r="AJ40" s="71"/>
      <c r="AK40" s="71"/>
      <c r="AL40" s="71"/>
      <c r="AM40" s="73"/>
      <c r="AN40" s="41"/>
      <c r="AO40" s="294"/>
      <c r="AP40" s="290"/>
      <c r="AQ40" s="290"/>
      <c r="AR40" s="290"/>
      <c r="AS40" s="290"/>
      <c r="AT40" s="294"/>
      <c r="AU40" s="74"/>
      <c r="AV40" s="71"/>
      <c r="AW40" s="73"/>
      <c r="AX40" s="40"/>
      <c r="AY40" s="300"/>
      <c r="AZ40" s="290"/>
      <c r="BA40" s="290"/>
      <c r="BB40" s="290"/>
      <c r="BC40" s="290"/>
      <c r="BD40" s="294"/>
      <c r="BF40" s="101"/>
      <c r="BG40" s="101"/>
      <c r="BH40" s="101"/>
      <c r="BI40" s="101"/>
    </row>
    <row r="41" spans="2:62" s="30" customFormat="1" thickBot="1" x14ac:dyDescent="0.4">
      <c r="B41" s="71"/>
      <c r="C41" s="71"/>
      <c r="D41" s="71"/>
      <c r="E41" s="71"/>
      <c r="F41" s="72"/>
      <c r="G41" s="40"/>
      <c r="H41" s="340"/>
      <c r="I41" s="71"/>
      <c r="J41" s="71"/>
      <c r="K41" s="71"/>
      <c r="L41" s="71"/>
      <c r="M41" s="73"/>
      <c r="N41" s="40"/>
      <c r="O41" s="340"/>
      <c r="P41" s="71"/>
      <c r="Q41" s="71"/>
      <c r="R41" s="73"/>
      <c r="S41" s="40"/>
      <c r="T41" s="340"/>
      <c r="U41" s="71"/>
      <c r="V41" s="71"/>
      <c r="W41" s="71"/>
      <c r="X41" s="71"/>
      <c r="Y41" s="73"/>
      <c r="Z41" s="40"/>
      <c r="AA41" s="340"/>
      <c r="AB41" s="71"/>
      <c r="AC41" s="71"/>
      <c r="AD41" s="71"/>
      <c r="AE41" s="71"/>
      <c r="AF41" s="73"/>
      <c r="AG41" s="40"/>
      <c r="AH41" s="340"/>
      <c r="AI41" s="71"/>
      <c r="AJ41" s="71"/>
      <c r="AK41" s="71"/>
      <c r="AL41" s="71"/>
      <c r="AM41" s="73"/>
      <c r="AN41" s="41"/>
      <c r="AO41" s="294"/>
      <c r="AP41" s="290"/>
      <c r="AQ41" s="290"/>
      <c r="AR41" s="290"/>
      <c r="AS41" s="290"/>
      <c r="AT41" s="294"/>
      <c r="AU41" s="74"/>
      <c r="AV41" s="71"/>
      <c r="AW41" s="73"/>
      <c r="AX41" s="40"/>
      <c r="AY41" s="300"/>
      <c r="AZ41" s="290"/>
      <c r="BA41" s="290"/>
      <c r="BB41" s="290"/>
      <c r="BC41" s="290"/>
      <c r="BD41" s="294"/>
      <c r="BE41" s="103"/>
      <c r="BF41" s="36"/>
      <c r="BG41" s="103"/>
      <c r="BH41" s="103"/>
      <c r="BI41" s="36"/>
    </row>
    <row r="42" spans="2:62" s="30" customFormat="1" ht="35.25" customHeight="1" thickBot="1" x14ac:dyDescent="0.4">
      <c r="B42" s="71"/>
      <c r="C42" s="71"/>
      <c r="D42" s="71"/>
      <c r="E42" s="71"/>
      <c r="F42" s="72"/>
      <c r="G42" s="40"/>
      <c r="H42" s="340"/>
      <c r="I42" s="71"/>
      <c r="J42" s="71"/>
      <c r="K42" s="71"/>
      <c r="L42" s="71"/>
      <c r="M42" s="73"/>
      <c r="N42" s="40"/>
      <c r="O42" s="340"/>
      <c r="P42" s="71"/>
      <c r="Q42" s="71"/>
      <c r="R42" s="73"/>
      <c r="S42" s="40"/>
      <c r="T42" s="340"/>
      <c r="U42" s="71"/>
      <c r="V42" s="71"/>
      <c r="W42" s="71"/>
      <c r="X42" s="71"/>
      <c r="Y42" s="73"/>
      <c r="Z42" s="40"/>
      <c r="AA42" s="340"/>
      <c r="AB42" s="71"/>
      <c r="AC42" s="71"/>
      <c r="AD42" s="71"/>
      <c r="AE42" s="71"/>
      <c r="AF42" s="73"/>
      <c r="AG42" s="40"/>
      <c r="AH42" s="340"/>
      <c r="AI42" s="71"/>
      <c r="AJ42" s="71"/>
      <c r="AK42" s="71"/>
      <c r="AL42" s="71"/>
      <c r="AM42" s="73"/>
      <c r="AN42" s="41"/>
      <c r="AO42" s="294"/>
      <c r="AP42" s="290"/>
      <c r="AQ42" s="290"/>
      <c r="AR42" s="290"/>
      <c r="AS42" s="290"/>
      <c r="AT42" s="294"/>
      <c r="AU42" s="74"/>
      <c r="AV42" s="71"/>
      <c r="AW42" s="73"/>
      <c r="AX42" s="40"/>
      <c r="AY42" s="300"/>
      <c r="AZ42" s="290"/>
      <c r="BA42" s="290"/>
      <c r="BB42" s="290"/>
      <c r="BC42" s="290"/>
      <c r="BD42" s="294"/>
      <c r="BE42" s="103" t="s">
        <v>252</v>
      </c>
      <c r="BF42" s="45">
        <v>0</v>
      </c>
      <c r="BG42" s="104" t="s">
        <v>130</v>
      </c>
      <c r="BH42" s="103" t="s">
        <v>250</v>
      </c>
      <c r="BI42" s="47">
        <v>0</v>
      </c>
    </row>
    <row r="43" spans="2:62" s="30" customFormat="1" ht="14" x14ac:dyDescent="0.35">
      <c r="B43" s="71"/>
      <c r="C43" s="71"/>
      <c r="D43" s="71"/>
      <c r="E43" s="71"/>
      <c r="F43" s="72"/>
      <c r="G43" s="40"/>
      <c r="H43" s="340"/>
      <c r="I43" s="71"/>
      <c r="J43" s="71"/>
      <c r="K43" s="71"/>
      <c r="L43" s="71"/>
      <c r="M43" s="73"/>
      <c r="N43" s="40"/>
      <c r="O43" s="340"/>
      <c r="P43" s="71"/>
      <c r="Q43" s="71"/>
      <c r="R43" s="73"/>
      <c r="S43" s="40"/>
      <c r="T43" s="340"/>
      <c r="U43" s="71"/>
      <c r="V43" s="71"/>
      <c r="W43" s="71"/>
      <c r="X43" s="71"/>
      <c r="Y43" s="73"/>
      <c r="Z43" s="40"/>
      <c r="AA43" s="340"/>
      <c r="AB43" s="71"/>
      <c r="AC43" s="71"/>
      <c r="AD43" s="71"/>
      <c r="AE43" s="71"/>
      <c r="AF43" s="73"/>
      <c r="AG43" s="40"/>
      <c r="AH43" s="340"/>
      <c r="AI43" s="71"/>
      <c r="AJ43" s="71"/>
      <c r="AK43" s="71"/>
      <c r="AL43" s="71"/>
      <c r="AM43" s="73"/>
      <c r="AN43" s="41"/>
      <c r="AO43" s="294"/>
      <c r="AP43" s="290"/>
      <c r="AQ43" s="290"/>
      <c r="AR43" s="290"/>
      <c r="AS43" s="290"/>
      <c r="AT43" s="294"/>
      <c r="AU43" s="74"/>
      <c r="AV43" s="71"/>
      <c r="AW43" s="73"/>
      <c r="AX43" s="40"/>
      <c r="AY43" s="300"/>
      <c r="AZ43" s="290"/>
      <c r="BA43" s="290"/>
      <c r="BB43" s="290"/>
      <c r="BC43" s="290"/>
      <c r="BD43" s="294"/>
      <c r="BE43" s="103"/>
      <c r="BF43" s="36"/>
      <c r="BG43" s="103"/>
      <c r="BH43" s="103"/>
      <c r="BI43" s="36"/>
    </row>
    <row r="44" spans="2:62" s="30" customFormat="1" thickBot="1" x14ac:dyDescent="0.4">
      <c r="B44" s="71" t="s">
        <v>6</v>
      </c>
      <c r="C44" s="71"/>
      <c r="D44" s="71"/>
      <c r="E44" s="71"/>
      <c r="F44" s="72"/>
      <c r="G44" s="40"/>
      <c r="H44" s="340"/>
      <c r="I44" s="71"/>
      <c r="J44" s="71"/>
      <c r="K44" s="71"/>
      <c r="L44" s="71"/>
      <c r="M44" s="73"/>
      <c r="N44" s="40"/>
      <c r="O44" s="340"/>
      <c r="P44" s="71"/>
      <c r="Q44" s="71"/>
      <c r="R44" s="73"/>
      <c r="S44" s="40"/>
      <c r="T44" s="340"/>
      <c r="U44" s="71"/>
      <c r="V44" s="71"/>
      <c r="W44" s="71"/>
      <c r="X44" s="71"/>
      <c r="Y44" s="73"/>
      <c r="Z44" s="40"/>
      <c r="AA44" s="340"/>
      <c r="AB44" s="71"/>
      <c r="AC44" s="71"/>
      <c r="AD44" s="71"/>
      <c r="AE44" s="71"/>
      <c r="AF44" s="73"/>
      <c r="AG44" s="40"/>
      <c r="AH44" s="340"/>
      <c r="AI44" s="71"/>
      <c r="AJ44" s="71"/>
      <c r="AK44" s="71"/>
      <c r="AL44" s="71"/>
      <c r="AM44" s="73"/>
      <c r="AN44" s="41"/>
      <c r="AO44" s="294"/>
      <c r="AP44" s="290"/>
      <c r="AQ44" s="290"/>
      <c r="AR44" s="290"/>
      <c r="AS44" s="290"/>
      <c r="AT44" s="294"/>
      <c r="AU44" s="74"/>
      <c r="AV44" s="71"/>
      <c r="AW44" s="73"/>
      <c r="AX44" s="40"/>
      <c r="AY44" s="300"/>
      <c r="AZ44" s="290"/>
      <c r="BA44" s="290"/>
      <c r="BB44" s="290"/>
      <c r="BC44" s="290"/>
      <c r="BD44" s="294"/>
      <c r="BE44" s="103"/>
      <c r="BF44" s="36"/>
      <c r="BG44" s="103"/>
      <c r="BH44" s="103"/>
      <c r="BI44" s="36"/>
    </row>
    <row r="45" spans="2:62" s="30" customFormat="1" ht="33.75" customHeight="1" thickBot="1" x14ac:dyDescent="0.4">
      <c r="B45" s="71"/>
      <c r="C45" s="71"/>
      <c r="D45" s="71"/>
      <c r="E45" s="71"/>
      <c r="F45" s="72"/>
      <c r="G45" s="40"/>
      <c r="H45" s="340"/>
      <c r="I45" s="71"/>
      <c r="J45" s="71"/>
      <c r="K45" s="71"/>
      <c r="L45" s="71"/>
      <c r="M45" s="73"/>
      <c r="N45" s="40"/>
      <c r="O45" s="340"/>
      <c r="P45" s="71"/>
      <c r="Q45" s="71"/>
      <c r="R45" s="73"/>
      <c r="S45" s="40"/>
      <c r="T45" s="340"/>
      <c r="U45" s="71"/>
      <c r="V45" s="71"/>
      <c r="W45" s="71"/>
      <c r="X45" s="71"/>
      <c r="Y45" s="73"/>
      <c r="Z45" s="40"/>
      <c r="AA45" s="340"/>
      <c r="AB45" s="71"/>
      <c r="AC45" s="71"/>
      <c r="AD45" s="71"/>
      <c r="AE45" s="71"/>
      <c r="AF45" s="73"/>
      <c r="AG45" s="40"/>
      <c r="AH45" s="340"/>
      <c r="AI45" s="71"/>
      <c r="AJ45" s="71"/>
      <c r="AK45" s="71"/>
      <c r="AL45" s="71"/>
      <c r="AM45" s="73"/>
      <c r="AN45" s="41"/>
      <c r="AO45" s="294"/>
      <c r="AP45" s="290"/>
      <c r="AQ45" s="290"/>
      <c r="AR45" s="290"/>
      <c r="AS45" s="290"/>
      <c r="AT45" s="294"/>
      <c r="AU45" s="74"/>
      <c r="AV45" s="71"/>
      <c r="AW45" s="73"/>
      <c r="AX45" s="40"/>
      <c r="AY45" s="300"/>
      <c r="AZ45" s="290"/>
      <c r="BA45" s="290"/>
      <c r="BB45" s="290"/>
      <c r="BC45" s="290"/>
      <c r="BD45" s="294"/>
      <c r="BE45" s="103" t="s">
        <v>246</v>
      </c>
      <c r="BF45" s="45">
        <v>0</v>
      </c>
      <c r="BG45" s="104" t="s">
        <v>131</v>
      </c>
      <c r="BH45" s="103" t="s">
        <v>251</v>
      </c>
      <c r="BI45" s="47">
        <v>0</v>
      </c>
    </row>
    <row r="46" spans="2:62" s="30" customFormat="1" ht="14" x14ac:dyDescent="0.35">
      <c r="B46" s="71"/>
      <c r="C46" s="71"/>
      <c r="D46" s="71"/>
      <c r="E46" s="71"/>
      <c r="F46" s="72"/>
      <c r="G46" s="40"/>
      <c r="H46" s="340"/>
      <c r="I46" s="71"/>
      <c r="J46" s="71"/>
      <c r="K46" s="71"/>
      <c r="L46" s="71"/>
      <c r="M46" s="73"/>
      <c r="N46" s="40"/>
      <c r="O46" s="340"/>
      <c r="P46" s="71"/>
      <c r="Q46" s="71"/>
      <c r="R46" s="73"/>
      <c r="S46" s="40"/>
      <c r="T46" s="340"/>
      <c r="U46" s="71"/>
      <c r="V46" s="71"/>
      <c r="W46" s="71"/>
      <c r="X46" s="71"/>
      <c r="Y46" s="73"/>
      <c r="Z46" s="40"/>
      <c r="AA46" s="340"/>
      <c r="AB46" s="71"/>
      <c r="AC46" s="71"/>
      <c r="AD46" s="71"/>
      <c r="AE46" s="71"/>
      <c r="AF46" s="73"/>
      <c r="AG46" s="40"/>
      <c r="AH46" s="340"/>
      <c r="AI46" s="71"/>
      <c r="AJ46" s="71"/>
      <c r="AK46" s="71"/>
      <c r="AL46" s="71"/>
      <c r="AM46" s="73"/>
      <c r="AN46" s="41"/>
      <c r="AO46" s="294"/>
      <c r="AP46" s="290"/>
      <c r="AQ46" s="290"/>
      <c r="AR46" s="290"/>
      <c r="AS46" s="290"/>
      <c r="AT46" s="294"/>
      <c r="AU46" s="74"/>
      <c r="AV46" s="71"/>
      <c r="AW46" s="73"/>
      <c r="AX46" s="40"/>
      <c r="AY46" s="300"/>
      <c r="AZ46" s="290"/>
      <c r="BA46" s="290"/>
      <c r="BB46" s="290"/>
      <c r="BC46" s="290"/>
      <c r="BD46" s="294"/>
      <c r="BE46" s="103"/>
      <c r="BG46" s="103"/>
      <c r="BH46" s="104"/>
    </row>
    <row r="47" spans="2:62" s="30" customFormat="1" ht="14" x14ac:dyDescent="0.35">
      <c r="B47" s="71"/>
      <c r="C47" s="71"/>
      <c r="D47" s="71"/>
      <c r="E47" s="71"/>
      <c r="F47" s="72"/>
      <c r="G47" s="40"/>
      <c r="H47" s="340"/>
      <c r="I47" s="71"/>
      <c r="J47" s="71"/>
      <c r="K47" s="71"/>
      <c r="L47" s="71"/>
      <c r="M47" s="73"/>
      <c r="N47" s="40"/>
      <c r="O47" s="340"/>
      <c r="P47" s="71"/>
      <c r="Q47" s="71"/>
      <c r="R47" s="73"/>
      <c r="S47" s="40"/>
      <c r="T47" s="340"/>
      <c r="U47" s="71"/>
      <c r="V47" s="71"/>
      <c r="W47" s="71"/>
      <c r="X47" s="71"/>
      <c r="Y47" s="73"/>
      <c r="Z47" s="40"/>
      <c r="AA47" s="340"/>
      <c r="AB47" s="71"/>
      <c r="AC47" s="71"/>
      <c r="AD47" s="71"/>
      <c r="AE47" s="71"/>
      <c r="AF47" s="73"/>
      <c r="AG47" s="40"/>
      <c r="AH47" s="340"/>
      <c r="AI47" s="71"/>
      <c r="AJ47" s="71"/>
      <c r="AK47" s="71"/>
      <c r="AL47" s="71"/>
      <c r="AM47" s="73"/>
      <c r="AN47" s="41"/>
      <c r="AO47" s="294"/>
      <c r="AP47" s="290"/>
      <c r="AQ47" s="290"/>
      <c r="AR47" s="290"/>
      <c r="AS47" s="290"/>
      <c r="AT47" s="294"/>
      <c r="AU47" s="74"/>
      <c r="AV47" s="71"/>
      <c r="AW47" s="73"/>
      <c r="AX47" s="40"/>
      <c r="AY47" s="300"/>
      <c r="AZ47" s="290"/>
      <c r="BA47" s="290"/>
      <c r="BB47" s="290"/>
      <c r="BC47" s="290"/>
      <c r="BD47" s="294"/>
      <c r="BE47" s="325" t="s">
        <v>243</v>
      </c>
      <c r="BG47" s="102"/>
      <c r="BH47" s="102"/>
    </row>
    <row r="48" spans="2:62" s="30" customFormat="1" thickBot="1" x14ac:dyDescent="0.4">
      <c r="B48" s="71"/>
      <c r="C48" s="71"/>
      <c r="D48" s="71"/>
      <c r="E48" s="71"/>
      <c r="F48" s="72"/>
      <c r="G48" s="40"/>
      <c r="H48" s="340"/>
      <c r="I48" s="71"/>
      <c r="J48" s="71"/>
      <c r="K48" s="71"/>
      <c r="L48" s="71"/>
      <c r="M48" s="73"/>
      <c r="N48" s="40"/>
      <c r="O48" s="340"/>
      <c r="P48" s="71"/>
      <c r="Q48" s="71"/>
      <c r="R48" s="73"/>
      <c r="S48" s="40"/>
      <c r="T48" s="340"/>
      <c r="U48" s="71"/>
      <c r="V48" s="71"/>
      <c r="W48" s="71"/>
      <c r="X48" s="71"/>
      <c r="Y48" s="73"/>
      <c r="Z48" s="40"/>
      <c r="AA48" s="340"/>
      <c r="AB48" s="71"/>
      <c r="AC48" s="71"/>
      <c r="AD48" s="71"/>
      <c r="AE48" s="71"/>
      <c r="AF48" s="73"/>
      <c r="AG48" s="40"/>
      <c r="AH48" s="340"/>
      <c r="AI48" s="71"/>
      <c r="AJ48" s="71"/>
      <c r="AK48" s="71"/>
      <c r="AL48" s="71"/>
      <c r="AM48" s="73"/>
      <c r="AN48" s="41"/>
      <c r="AO48" s="294"/>
      <c r="AP48" s="290"/>
      <c r="AQ48" s="290"/>
      <c r="AR48" s="290"/>
      <c r="AS48" s="290"/>
      <c r="AT48" s="294"/>
      <c r="AU48" s="74"/>
      <c r="AV48" s="71"/>
      <c r="AW48" s="73"/>
      <c r="AX48" s="40"/>
      <c r="AY48" s="300"/>
      <c r="AZ48" s="290"/>
      <c r="BA48" s="290"/>
      <c r="BB48" s="290"/>
      <c r="BC48" s="290"/>
      <c r="BD48" s="294"/>
      <c r="BE48" s="326"/>
      <c r="BG48" s="102"/>
      <c r="BH48" s="102"/>
    </row>
    <row r="49" spans="2:62" s="30" customFormat="1" ht="22.75" customHeight="1" thickBot="1" x14ac:dyDescent="0.4">
      <c r="B49" s="71"/>
      <c r="C49" s="71"/>
      <c r="D49" s="71"/>
      <c r="E49" s="71"/>
      <c r="F49" s="72"/>
      <c r="G49" s="40"/>
      <c r="H49" s="340"/>
      <c r="I49" s="71"/>
      <c r="J49" s="71"/>
      <c r="K49" s="71"/>
      <c r="L49" s="71"/>
      <c r="M49" s="73"/>
      <c r="N49" s="40"/>
      <c r="O49" s="340"/>
      <c r="P49" s="71"/>
      <c r="Q49" s="71"/>
      <c r="R49" s="73"/>
      <c r="S49" s="40"/>
      <c r="T49" s="340"/>
      <c r="U49" s="71"/>
      <c r="V49" s="71"/>
      <c r="W49" s="71"/>
      <c r="X49" s="71"/>
      <c r="Y49" s="73"/>
      <c r="Z49" s="40"/>
      <c r="AA49" s="340"/>
      <c r="AB49" s="71"/>
      <c r="AC49" s="71"/>
      <c r="AD49" s="71"/>
      <c r="AE49" s="71"/>
      <c r="AF49" s="73"/>
      <c r="AG49" s="40"/>
      <c r="AH49" s="340"/>
      <c r="AI49" s="71"/>
      <c r="AJ49" s="71"/>
      <c r="AK49" s="71"/>
      <c r="AL49" s="71"/>
      <c r="AM49" s="73"/>
      <c r="AN49" s="41"/>
      <c r="AO49" s="294"/>
      <c r="AP49" s="290"/>
      <c r="AQ49" s="290"/>
      <c r="AR49" s="290"/>
      <c r="AS49" s="290"/>
      <c r="AT49" s="294"/>
      <c r="AU49" s="74"/>
      <c r="AV49" s="71"/>
      <c r="AW49" s="73"/>
      <c r="AX49" s="40"/>
      <c r="AY49" s="300"/>
      <c r="AZ49" s="290"/>
      <c r="BA49" s="290"/>
      <c r="BB49" s="290"/>
      <c r="BC49" s="290"/>
      <c r="BD49" s="294"/>
      <c r="BE49" s="141"/>
      <c r="BG49" s="104"/>
      <c r="BH49" s="104"/>
    </row>
    <row r="50" spans="2:62" s="30" customFormat="1" ht="21" customHeight="1" thickBot="1" x14ac:dyDescent="0.4">
      <c r="B50" s="71"/>
      <c r="C50" s="71"/>
      <c r="D50" s="71"/>
      <c r="E50" s="71"/>
      <c r="F50" s="72"/>
      <c r="G50" s="40"/>
      <c r="H50" s="340"/>
      <c r="I50" s="71"/>
      <c r="J50" s="71"/>
      <c r="K50" s="71"/>
      <c r="L50" s="71"/>
      <c r="M50" s="73"/>
      <c r="N50" s="40"/>
      <c r="O50" s="340"/>
      <c r="P50" s="71"/>
      <c r="Q50" s="71"/>
      <c r="R50" s="73"/>
      <c r="S50" s="40"/>
      <c r="T50" s="340"/>
      <c r="U50" s="71"/>
      <c r="V50" s="71"/>
      <c r="W50" s="71"/>
      <c r="X50" s="71"/>
      <c r="Y50" s="73"/>
      <c r="Z50" s="40"/>
      <c r="AA50" s="340"/>
      <c r="AB50" s="71"/>
      <c r="AC50" s="71"/>
      <c r="AD50" s="71"/>
      <c r="AE50" s="71"/>
      <c r="AF50" s="73"/>
      <c r="AG50" s="40"/>
      <c r="AH50" s="340"/>
      <c r="AI50" s="71"/>
      <c r="AJ50" s="71"/>
      <c r="AK50" s="71"/>
      <c r="AL50" s="71"/>
      <c r="AM50" s="73"/>
      <c r="AN50" s="41"/>
      <c r="AO50" s="294"/>
      <c r="AP50" s="290"/>
      <c r="AQ50" s="290"/>
      <c r="AR50" s="290"/>
      <c r="AS50" s="290"/>
      <c r="AT50" s="294"/>
      <c r="AU50" s="74"/>
      <c r="AV50" s="71"/>
      <c r="AW50" s="73"/>
      <c r="AX50" s="40"/>
      <c r="AY50" s="300"/>
      <c r="AZ50" s="290"/>
      <c r="BA50" s="290"/>
      <c r="BB50" s="290"/>
      <c r="BC50" s="290"/>
      <c r="BD50" s="294"/>
    </row>
    <row r="51" spans="2:62" s="30" customFormat="1" ht="41.25" customHeight="1" thickBot="1" x14ac:dyDescent="0.4">
      <c r="B51" s="75"/>
      <c r="C51" s="75"/>
      <c r="D51" s="75"/>
      <c r="E51" s="75"/>
      <c r="F51" s="76"/>
      <c r="G51" s="51"/>
      <c r="H51" s="340"/>
      <c r="I51" s="75"/>
      <c r="J51" s="75"/>
      <c r="K51" s="75"/>
      <c r="L51" s="75"/>
      <c r="M51" s="77"/>
      <c r="N51" s="51"/>
      <c r="O51" s="340"/>
      <c r="P51" s="75"/>
      <c r="Q51" s="75"/>
      <c r="R51" s="77"/>
      <c r="S51" s="51"/>
      <c r="T51" s="340"/>
      <c r="U51" s="75"/>
      <c r="V51" s="75"/>
      <c r="W51" s="75"/>
      <c r="X51" s="75"/>
      <c r="Y51" s="77"/>
      <c r="Z51" s="51"/>
      <c r="AA51" s="340"/>
      <c r="AB51" s="75"/>
      <c r="AC51" s="75"/>
      <c r="AD51" s="75"/>
      <c r="AE51" s="75"/>
      <c r="AF51" s="77"/>
      <c r="AG51" s="51"/>
      <c r="AH51" s="340"/>
      <c r="AI51" s="75"/>
      <c r="AJ51" s="75"/>
      <c r="AK51" s="75"/>
      <c r="AL51" s="75"/>
      <c r="AM51" s="77"/>
      <c r="AN51" s="52"/>
      <c r="AO51" s="294"/>
      <c r="AP51" s="78"/>
      <c r="AQ51" s="78"/>
      <c r="AR51" s="53" t="s">
        <v>159</v>
      </c>
      <c r="AS51" s="54" t="s">
        <v>120</v>
      </c>
      <c r="AT51" s="294"/>
      <c r="AU51" s="79"/>
      <c r="AV51" s="75"/>
      <c r="AW51" s="77"/>
      <c r="AX51" s="51"/>
      <c r="AY51" s="300"/>
      <c r="AZ51" s="78"/>
      <c r="BA51" s="78"/>
      <c r="BB51" s="53" t="s">
        <v>159</v>
      </c>
      <c r="BC51" s="56" t="s">
        <v>120</v>
      </c>
      <c r="BD51" s="294"/>
    </row>
    <row r="52" spans="2:62" s="30" customFormat="1" ht="26.25" customHeight="1" thickBot="1" x14ac:dyDescent="0.4">
      <c r="B52" s="275" t="s">
        <v>140</v>
      </c>
      <c r="C52" s="291"/>
      <c r="D52" s="105">
        <f>SUM($D38:$D51)</f>
        <v>0</v>
      </c>
      <c r="E52" s="105">
        <f>SUM($E38:$E51)</f>
        <v>0</v>
      </c>
      <c r="F52" s="58">
        <f>SUM($F38:$F51)</f>
        <v>0</v>
      </c>
      <c r="G52" s="59">
        <f>SUM($G38:$G51)</f>
        <v>0</v>
      </c>
      <c r="H52" s="346"/>
      <c r="I52" s="275" t="s">
        <v>140</v>
      </c>
      <c r="J52" s="291"/>
      <c r="K52" s="57">
        <f>SUM($K38:$K51)</f>
        <v>0</v>
      </c>
      <c r="L52" s="57">
        <f>SUM($L38:$L51)</f>
        <v>0</v>
      </c>
      <c r="M52" s="60">
        <f>SUM($M38:$M51)</f>
        <v>0</v>
      </c>
      <c r="N52" s="59">
        <f>SUM($N38:$N51)</f>
        <v>0</v>
      </c>
      <c r="O52" s="340"/>
      <c r="P52" s="275" t="s">
        <v>140</v>
      </c>
      <c r="Q52" s="291"/>
      <c r="R52" s="60">
        <f>SUM($R38:$R51)</f>
        <v>0</v>
      </c>
      <c r="S52" s="59">
        <f>SUM($S38:$S51)</f>
        <v>0</v>
      </c>
      <c r="T52" s="340"/>
      <c r="U52" s="275" t="s">
        <v>140</v>
      </c>
      <c r="V52" s="291"/>
      <c r="W52" s="57">
        <f>SUM($W38:$W51)</f>
        <v>0</v>
      </c>
      <c r="X52" s="57">
        <f>SUM($X38:$X51)</f>
        <v>0</v>
      </c>
      <c r="Y52" s="60">
        <f>SUM($Y38:$Y51)</f>
        <v>0</v>
      </c>
      <c r="Z52" s="59">
        <f>SUM($Z38:$Z51)</f>
        <v>0</v>
      </c>
      <c r="AA52" s="340"/>
      <c r="AB52" s="275" t="s">
        <v>140</v>
      </c>
      <c r="AC52" s="291"/>
      <c r="AD52" s="57">
        <f>SUM($AD38:$AD51)</f>
        <v>0</v>
      </c>
      <c r="AE52" s="57">
        <f>SUM($AE38:$AE51)</f>
        <v>0</v>
      </c>
      <c r="AF52" s="60">
        <f>SUM($AF38:$AF51)</f>
        <v>0</v>
      </c>
      <c r="AG52" s="59">
        <f>SUM($AG38:$AG51)</f>
        <v>0</v>
      </c>
      <c r="AH52" s="340"/>
      <c r="AI52" s="275" t="s">
        <v>140</v>
      </c>
      <c r="AJ52" s="291"/>
      <c r="AK52" s="57">
        <f>SUM($AK38:$AK51)</f>
        <v>0</v>
      </c>
      <c r="AL52" s="57">
        <f>SUM($AL38:$AL51)</f>
        <v>0</v>
      </c>
      <c r="AM52" s="60">
        <f>SUM($AM37:$AM51)</f>
        <v>0</v>
      </c>
      <c r="AN52" s="61">
        <f>SUM($AN37:$AN51)</f>
        <v>0</v>
      </c>
      <c r="AO52" s="294"/>
      <c r="AP52" s="276" t="s">
        <v>140</v>
      </c>
      <c r="AQ52" s="291"/>
      <c r="AR52" s="62">
        <f>SUM($AM52,$AF52,$Y52,$R52,$M52,$F52)</f>
        <v>0</v>
      </c>
      <c r="AS52" s="63">
        <f>SUM($AN52,$AG52,$Z52,$S52,$N52,$G52)</f>
        <v>0</v>
      </c>
      <c r="AT52" s="294"/>
      <c r="AU52" s="276" t="s">
        <v>140</v>
      </c>
      <c r="AV52" s="291"/>
      <c r="AW52" s="60">
        <f>SUM($AW38:$AW51)</f>
        <v>0</v>
      </c>
      <c r="AX52" s="59">
        <f>SUM($AX38:$AX51)</f>
        <v>0</v>
      </c>
      <c r="AY52" s="300"/>
      <c r="AZ52" s="275" t="s">
        <v>140</v>
      </c>
      <c r="BA52" s="291"/>
      <c r="BB52" s="62">
        <f>SUM($AR52,$AW52)</f>
        <v>0</v>
      </c>
      <c r="BC52" s="62">
        <f>SUM($AS52,$AX52)</f>
        <v>0</v>
      </c>
      <c r="BD52" s="294"/>
      <c r="BE52" s="329"/>
      <c r="BF52" s="330"/>
      <c r="BG52" s="330"/>
      <c r="BH52" s="330"/>
      <c r="BI52" s="330"/>
      <c r="BJ52" s="331"/>
    </row>
    <row r="53" spans="2:62" s="30" customFormat="1" ht="14" x14ac:dyDescent="0.35">
      <c r="B53" s="102"/>
      <c r="C53" s="102"/>
      <c r="F53" s="80"/>
      <c r="H53" s="340"/>
      <c r="I53" s="102"/>
      <c r="J53" s="102"/>
      <c r="O53" s="340"/>
      <c r="P53" s="102"/>
      <c r="Q53" s="102"/>
      <c r="T53" s="340"/>
      <c r="U53" s="102"/>
      <c r="V53" s="102"/>
      <c r="AA53" s="340"/>
      <c r="AB53" s="102"/>
      <c r="AC53" s="102"/>
      <c r="AH53" s="340"/>
      <c r="AI53" s="102"/>
      <c r="AJ53" s="102"/>
      <c r="AO53" s="294"/>
      <c r="AP53" s="102"/>
      <c r="AQ53" s="102"/>
      <c r="AT53" s="294"/>
      <c r="AU53" s="102"/>
      <c r="AV53" s="102"/>
      <c r="AY53" s="300"/>
      <c r="AZ53" s="102"/>
      <c r="BA53" s="102"/>
      <c r="BD53" s="294"/>
    </row>
    <row r="54" spans="2:62" s="30" customFormat="1" thickBot="1" x14ac:dyDescent="0.4">
      <c r="B54" s="102"/>
      <c r="C54" s="102"/>
      <c r="F54" s="80"/>
      <c r="H54" s="340"/>
      <c r="I54" s="102"/>
      <c r="J54" s="102"/>
      <c r="O54" s="340"/>
      <c r="P54" s="102"/>
      <c r="Q54" s="102"/>
      <c r="T54" s="340"/>
      <c r="U54" s="102"/>
      <c r="V54" s="102"/>
      <c r="AA54" s="340"/>
      <c r="AB54" s="102"/>
      <c r="AC54" s="102"/>
      <c r="AH54" s="340"/>
      <c r="AI54" s="102"/>
      <c r="AJ54" s="102"/>
      <c r="AO54" s="294"/>
      <c r="AP54" s="102"/>
      <c r="AQ54" s="102"/>
      <c r="AT54" s="294"/>
      <c r="AU54" s="102"/>
      <c r="AV54" s="102"/>
      <c r="AY54" s="300"/>
      <c r="AZ54" s="102"/>
      <c r="BA54" s="102"/>
      <c r="BD54" s="294"/>
    </row>
    <row r="55" spans="2:62" s="82" customFormat="1" ht="37.4" customHeight="1" thickBot="1" x14ac:dyDescent="0.4">
      <c r="B55" s="308" t="s">
        <v>141</v>
      </c>
      <c r="C55" s="309"/>
      <c r="D55" s="125">
        <f>SUM($D33,$D52)</f>
        <v>2535.7205240174671</v>
      </c>
      <c r="E55" s="125">
        <f>SUM($E33,$E52)</f>
        <v>1690.4803493449781</v>
      </c>
      <c r="F55" s="131">
        <f>$F33+$F52</f>
        <v>46454.400000000001</v>
      </c>
      <c r="G55" s="132">
        <f>$G33+$G52</f>
        <v>30969.599999999999</v>
      </c>
      <c r="H55" s="346"/>
      <c r="I55" s="308" t="s">
        <v>141</v>
      </c>
      <c r="J55" s="309"/>
      <c r="K55" s="130">
        <f>SUM($K33,$K52)</f>
        <v>356.15186666666671</v>
      </c>
      <c r="L55" s="130">
        <f>SUM($L33,$L52)</f>
        <v>217.06142962962963</v>
      </c>
      <c r="M55" s="132">
        <f>$M33+$M52</f>
        <v>38371.175199999998</v>
      </c>
      <c r="N55" s="132">
        <f>$N33+$N52</f>
        <v>25394.1332</v>
      </c>
      <c r="O55" s="340"/>
      <c r="P55" s="308" t="s">
        <v>141</v>
      </c>
      <c r="Q55" s="309"/>
      <c r="R55" s="132">
        <f>$R33+$R52</f>
        <v>11386.439999999999</v>
      </c>
      <c r="S55" s="132">
        <f>$S33+$S52</f>
        <v>7590.9599999999991</v>
      </c>
      <c r="T55" s="340"/>
      <c r="U55" s="308" t="s">
        <v>141</v>
      </c>
      <c r="V55" s="309"/>
      <c r="W55" s="130">
        <f>SUM($W33,$W52)</f>
        <v>975.46048034934483</v>
      </c>
      <c r="X55" s="130">
        <f>SUM($X33,$X52)</f>
        <v>433.53799126637563</v>
      </c>
      <c r="Y55" s="132">
        <f>$Y33+$Y52</f>
        <v>41399.279999999992</v>
      </c>
      <c r="Z55" s="132">
        <f>$Z33+$Z52</f>
        <v>27599.52</v>
      </c>
      <c r="AA55" s="340"/>
      <c r="AB55" s="308" t="s">
        <v>141</v>
      </c>
      <c r="AC55" s="309"/>
      <c r="AD55" s="130">
        <f>SUM($AD33,$AD52)</f>
        <v>86.613995633187741</v>
      </c>
      <c r="AE55" s="130">
        <f>SUM($AE33,$AE52)</f>
        <v>38.495109170305682</v>
      </c>
      <c r="AF55" s="132">
        <f>$AF33+$AF52</f>
        <v>4023.2339999999995</v>
      </c>
      <c r="AG55" s="132">
        <f>$AG33+$AG52</f>
        <v>2682.1559999999999</v>
      </c>
      <c r="AH55" s="340"/>
      <c r="AI55" s="308" t="s">
        <v>142</v>
      </c>
      <c r="AJ55" s="309"/>
      <c r="AK55" s="130">
        <f>SUM($AK33,$AK52)</f>
        <v>110.34039301310042</v>
      </c>
      <c r="AL55" s="130">
        <f>SUM($AL33,$AL52)</f>
        <v>49.040174672489087</v>
      </c>
      <c r="AM55" s="132">
        <f>$AM33+$AM52</f>
        <v>24583.679999999993</v>
      </c>
      <c r="AN55" s="133">
        <f>$AN33+$AN52</f>
        <v>16389.12</v>
      </c>
      <c r="AO55" s="294"/>
      <c r="AP55" s="317" t="s">
        <v>294</v>
      </c>
      <c r="AQ55" s="309"/>
      <c r="AR55" s="134">
        <f>SUM($AR33+$AR52)</f>
        <v>166218.20919999998</v>
      </c>
      <c r="AS55" s="132">
        <f>SUM($AS33+$AS52)</f>
        <v>110625.48920000001</v>
      </c>
      <c r="AT55" s="294"/>
      <c r="AU55" s="317" t="s">
        <v>141</v>
      </c>
      <c r="AV55" s="309"/>
      <c r="AW55" s="132">
        <f>$AW33+$AW52</f>
        <v>29076.659999999993</v>
      </c>
      <c r="AX55" s="132">
        <f>$AX33+$AX52</f>
        <v>19384.439999999999</v>
      </c>
      <c r="AY55" s="300"/>
      <c r="AZ55" s="308" t="s">
        <v>296</v>
      </c>
      <c r="BA55" s="309"/>
      <c r="BB55" s="132">
        <f>$BB33+$BB52</f>
        <v>195294.86919999999</v>
      </c>
      <c r="BC55" s="133">
        <f>$BC33+$BC52</f>
        <v>130009.92920000001</v>
      </c>
      <c r="BD55" s="294"/>
      <c r="BE55" s="125" t="s">
        <v>156</v>
      </c>
      <c r="BF55" s="135">
        <f>$BF7+$BF38</f>
        <v>12177.929802609189</v>
      </c>
      <c r="BG55" s="81"/>
      <c r="BH55" s="128" t="s">
        <v>161</v>
      </c>
      <c r="BI55" s="129">
        <f>$BI7+$BI38</f>
        <v>214696.90242</v>
      </c>
    </row>
    <row r="56" spans="2:62" s="30" customFormat="1" ht="27" customHeight="1" thickBot="1" x14ac:dyDescent="0.4">
      <c r="F56" s="80"/>
      <c r="BE56" s="102"/>
      <c r="BF56" s="83"/>
      <c r="BH56" s="102"/>
    </row>
    <row r="57" spans="2:62" s="30" customFormat="1" ht="34.5" customHeight="1" thickBot="1" x14ac:dyDescent="0.4">
      <c r="F57" s="80"/>
      <c r="AJ57" s="30" t="s">
        <v>6</v>
      </c>
      <c r="BE57" s="128" t="s">
        <v>143</v>
      </c>
      <c r="BF57" s="126">
        <f>$BF11+$BF42+$BF14+$BF45</f>
        <v>8118.6198684061274</v>
      </c>
      <c r="BH57" s="139" t="s">
        <v>144</v>
      </c>
      <c r="BI57" s="137">
        <f>$BI11+$BI42+$BI14+$BI45</f>
        <v>143131.26828000002</v>
      </c>
    </row>
    <row r="58" spans="2:62" s="30" customFormat="1" ht="102" customHeight="1" thickBot="1" x14ac:dyDescent="0.4">
      <c r="B58" s="31" t="s">
        <v>33</v>
      </c>
      <c r="C58" s="84" t="s">
        <v>94</v>
      </c>
      <c r="F58" s="80"/>
      <c r="AZ58" s="269" t="s">
        <v>157</v>
      </c>
      <c r="BA58" s="270"/>
      <c r="BB58" s="271"/>
      <c r="BC58" s="96">
        <f>SUM($BC66,$BC71)</f>
        <v>195294.86919999999</v>
      </c>
      <c r="BG58" s="30" t="s">
        <v>6</v>
      </c>
      <c r="BH58" s="128" t="s">
        <v>162</v>
      </c>
      <c r="BI58" s="138">
        <f>$BI55+$BI57</f>
        <v>357828.17070000002</v>
      </c>
    </row>
    <row r="59" spans="2:62" s="30" customFormat="1" thickBot="1" x14ac:dyDescent="0.4">
      <c r="B59" s="100" t="s">
        <v>84</v>
      </c>
      <c r="C59" s="169">
        <v>31</v>
      </c>
      <c r="F59" s="80"/>
      <c r="AZ59" s="106"/>
      <c r="BA59" s="107"/>
      <c r="BB59" s="107"/>
      <c r="BC59" s="93"/>
    </row>
    <row r="60" spans="2:62" s="30" customFormat="1" ht="35.25" customHeight="1" thickBot="1" x14ac:dyDescent="0.4">
      <c r="F60" s="80"/>
      <c r="AZ60" s="275" t="s">
        <v>145</v>
      </c>
      <c r="BA60" s="276"/>
      <c r="BB60" s="277"/>
      <c r="BC60" s="94">
        <f>SUM($BC68,$BC73)</f>
        <v>130009.92920000001</v>
      </c>
    </row>
    <row r="61" spans="2:62" s="30" customFormat="1" ht="33.75" customHeight="1" thickBot="1" x14ac:dyDescent="0.4">
      <c r="B61" s="268" t="s">
        <v>103</v>
      </c>
      <c r="C61" s="268"/>
      <c r="F61" s="80"/>
      <c r="AZ61" s="108"/>
      <c r="BA61" s="102"/>
      <c r="BB61" s="102"/>
      <c r="BC61" s="95"/>
    </row>
    <row r="62" spans="2:62" s="30" customFormat="1" ht="45" customHeight="1" thickBot="1" x14ac:dyDescent="0.4">
      <c r="B62" s="84" t="s">
        <v>96</v>
      </c>
      <c r="C62" s="84" t="s">
        <v>97</v>
      </c>
      <c r="F62" s="80"/>
      <c r="AZ62" s="269" t="s">
        <v>163</v>
      </c>
      <c r="BA62" s="270"/>
      <c r="BB62" s="271"/>
      <c r="BC62" s="96">
        <f>$BC58+$BC60</f>
        <v>325304.79839999997</v>
      </c>
    </row>
    <row r="63" spans="2:62" s="30" customFormat="1" ht="53.25" customHeight="1" x14ac:dyDescent="0.35">
      <c r="B63" s="151" t="s">
        <v>170</v>
      </c>
      <c r="C63" s="71">
        <v>0</v>
      </c>
      <c r="F63" s="80"/>
      <c r="AZ63" s="90"/>
      <c r="BA63" s="86"/>
      <c r="BB63" s="86"/>
      <c r="BC63" s="87"/>
    </row>
    <row r="64" spans="2:62" s="30" customFormat="1" thickBot="1" x14ac:dyDescent="0.4">
      <c r="B64" s="151" t="s">
        <v>98</v>
      </c>
      <c r="C64" s="71">
        <v>15</v>
      </c>
      <c r="F64" s="80"/>
      <c r="AZ64" s="90"/>
      <c r="BA64" s="86"/>
      <c r="BB64" s="86"/>
      <c r="BC64" s="87"/>
    </row>
    <row r="65" spans="2:55" s="30" customFormat="1" ht="23.25" customHeight="1" thickBot="1" x14ac:dyDescent="0.4">
      <c r="B65" s="151" t="s">
        <v>102</v>
      </c>
      <c r="C65" s="71">
        <v>19</v>
      </c>
      <c r="F65" s="80"/>
      <c r="AZ65" s="272" t="s">
        <v>121</v>
      </c>
      <c r="BA65" s="273"/>
      <c r="BB65" s="273"/>
      <c r="BC65" s="274"/>
    </row>
    <row r="66" spans="2:55" s="30" customFormat="1" ht="24" customHeight="1" thickBot="1" x14ac:dyDescent="0.4">
      <c r="B66" s="151" t="s">
        <v>99</v>
      </c>
      <c r="C66" s="71">
        <v>26</v>
      </c>
      <c r="F66" s="80"/>
      <c r="AZ66" s="262" t="s">
        <v>158</v>
      </c>
      <c r="BA66" s="263"/>
      <c r="BB66" s="264"/>
      <c r="BC66" s="110">
        <f>$BB33</f>
        <v>195294.86919999999</v>
      </c>
    </row>
    <row r="67" spans="2:55" s="30" customFormat="1" thickBot="1" x14ac:dyDescent="0.4">
      <c r="B67" s="151" t="s">
        <v>100</v>
      </c>
      <c r="C67" s="71">
        <v>13</v>
      </c>
      <c r="F67" s="80"/>
      <c r="AZ67" s="109"/>
      <c r="BA67" s="107"/>
      <c r="BB67" s="107"/>
      <c r="BC67" s="89"/>
    </row>
    <row r="68" spans="2:55" s="30" customFormat="1" ht="25.5" customHeight="1" thickBot="1" x14ac:dyDescent="0.4">
      <c r="B68" s="151" t="s">
        <v>101</v>
      </c>
      <c r="C68" s="71">
        <v>17</v>
      </c>
      <c r="F68" s="80"/>
      <c r="AZ68" s="265" t="s">
        <v>119</v>
      </c>
      <c r="BA68" s="266"/>
      <c r="BB68" s="267"/>
      <c r="BC68" s="88">
        <f>$BC33</f>
        <v>130009.92920000001</v>
      </c>
    </row>
    <row r="69" spans="2:55" s="30" customFormat="1" thickBot="1" x14ac:dyDescent="0.4">
      <c r="B69" s="151" t="s">
        <v>171</v>
      </c>
      <c r="C69" s="71">
        <v>0</v>
      </c>
      <c r="F69" s="80"/>
      <c r="AZ69" s="90"/>
      <c r="BA69" s="86"/>
      <c r="BB69" s="86"/>
      <c r="BC69" s="87"/>
    </row>
    <row r="70" spans="2:55" s="30" customFormat="1" ht="22.5" customHeight="1" thickBot="1" x14ac:dyDescent="0.4">
      <c r="F70" s="80"/>
      <c r="AZ70" s="272" t="s">
        <v>137</v>
      </c>
      <c r="BA70" s="273"/>
      <c r="BB70" s="273"/>
      <c r="BC70" s="274"/>
    </row>
    <row r="71" spans="2:55" s="30" customFormat="1" ht="27" customHeight="1" thickBot="1" x14ac:dyDescent="0.4">
      <c r="F71" s="80"/>
      <c r="AZ71" s="262" t="s">
        <v>158</v>
      </c>
      <c r="BA71" s="263"/>
      <c r="BB71" s="264"/>
      <c r="BC71" s="85">
        <f>$BB52</f>
        <v>0</v>
      </c>
    </row>
    <row r="72" spans="2:55" ht="15" thickBot="1" x14ac:dyDescent="0.4">
      <c r="B72" s="278" t="s">
        <v>333</v>
      </c>
      <c r="C72" s="279"/>
      <c r="D72" s="279"/>
      <c r="E72" s="279"/>
      <c r="F72" s="279"/>
      <c r="K72" s="30"/>
      <c r="L72" s="30"/>
      <c r="AZ72" s="109"/>
      <c r="BA72" s="107"/>
      <c r="BB72" s="107"/>
      <c r="BC72" s="89"/>
    </row>
    <row r="73" spans="2:55" ht="23.25" customHeight="1" thickBot="1" x14ac:dyDescent="0.4">
      <c r="B73" s="280"/>
      <c r="C73" s="281"/>
      <c r="D73" s="281"/>
      <c r="E73" s="281"/>
      <c r="F73" s="282"/>
      <c r="K73" s="30"/>
      <c r="L73" s="30"/>
      <c r="AZ73" s="265" t="s">
        <v>119</v>
      </c>
      <c r="BA73" s="266"/>
      <c r="BB73" s="267"/>
      <c r="BC73" s="88">
        <f>$BC52</f>
        <v>0</v>
      </c>
    </row>
    <row r="74" spans="2:55" x14ac:dyDescent="0.35">
      <c r="B74" s="283"/>
      <c r="C74" s="284"/>
      <c r="D74" s="284"/>
      <c r="E74" s="284"/>
      <c r="F74" s="285"/>
      <c r="K74" s="30"/>
      <c r="L74" s="30"/>
    </row>
    <row r="75" spans="2:55" x14ac:dyDescent="0.35">
      <c r="B75" s="283"/>
      <c r="C75" s="284"/>
      <c r="D75" s="284"/>
      <c r="E75" s="284"/>
      <c r="F75" s="285"/>
      <c r="K75" s="30"/>
      <c r="L75" s="30"/>
    </row>
    <row r="76" spans="2:55" x14ac:dyDescent="0.35">
      <c r="B76" s="283"/>
      <c r="C76" s="284"/>
      <c r="D76" s="284"/>
      <c r="E76" s="284"/>
      <c r="F76" s="285"/>
      <c r="K76" s="30"/>
      <c r="L76" s="30"/>
    </row>
    <row r="77" spans="2:55" x14ac:dyDescent="0.35">
      <c r="B77" s="283"/>
      <c r="C77" s="284"/>
      <c r="D77" s="284"/>
      <c r="E77" s="284"/>
      <c r="F77" s="285"/>
      <c r="K77" s="30"/>
      <c r="L77" s="30"/>
    </row>
    <row r="78" spans="2:55" x14ac:dyDescent="0.35">
      <c r="B78" s="283"/>
      <c r="C78" s="284"/>
      <c r="D78" s="284"/>
      <c r="E78" s="284"/>
      <c r="F78" s="285"/>
      <c r="K78" s="30"/>
      <c r="L78" s="30"/>
    </row>
    <row r="79" spans="2:55" x14ac:dyDescent="0.35">
      <c r="B79" s="283"/>
      <c r="C79" s="284"/>
      <c r="D79" s="284"/>
      <c r="E79" s="284"/>
      <c r="F79" s="285"/>
      <c r="K79" s="30"/>
      <c r="L79" s="30"/>
    </row>
    <row r="80" spans="2:55" x14ac:dyDescent="0.35">
      <c r="B80" s="283"/>
      <c r="C80" s="284"/>
      <c r="D80" s="284"/>
      <c r="E80" s="284"/>
      <c r="F80" s="285"/>
      <c r="K80" s="30"/>
      <c r="L80" s="30"/>
    </row>
    <row r="81" spans="2:12" x14ac:dyDescent="0.35">
      <c r="B81" s="283"/>
      <c r="C81" s="284"/>
      <c r="D81" s="284"/>
      <c r="E81" s="284"/>
      <c r="F81" s="285"/>
      <c r="K81" s="30"/>
      <c r="L81" s="30"/>
    </row>
    <row r="82" spans="2:12" x14ac:dyDescent="0.35">
      <c r="B82" s="283"/>
      <c r="C82" s="284"/>
      <c r="D82" s="284"/>
      <c r="E82" s="284"/>
      <c r="F82" s="285"/>
      <c r="K82" s="30"/>
      <c r="L82" s="30"/>
    </row>
    <row r="83" spans="2:12" x14ac:dyDescent="0.35">
      <c r="B83" s="283"/>
      <c r="C83" s="284"/>
      <c r="D83" s="284"/>
      <c r="E83" s="284"/>
      <c r="F83" s="285"/>
    </row>
    <row r="84" spans="2:12" x14ac:dyDescent="0.35">
      <c r="B84" s="283"/>
      <c r="C84" s="284"/>
      <c r="D84" s="284"/>
      <c r="E84" s="284"/>
      <c r="F84" s="285"/>
    </row>
    <row r="85" spans="2:12" x14ac:dyDescent="0.35">
      <c r="B85" s="283"/>
      <c r="C85" s="284"/>
      <c r="D85" s="284"/>
      <c r="E85" s="284"/>
      <c r="F85" s="285"/>
    </row>
    <row r="86" spans="2:12" x14ac:dyDescent="0.35">
      <c r="B86" s="283"/>
      <c r="C86" s="284"/>
      <c r="D86" s="284"/>
      <c r="E86" s="284"/>
      <c r="F86" s="285"/>
    </row>
    <row r="87" spans="2:12" x14ac:dyDescent="0.35">
      <c r="B87" s="283"/>
      <c r="C87" s="284"/>
      <c r="D87" s="284"/>
      <c r="E87" s="284"/>
      <c r="F87" s="285"/>
    </row>
    <row r="88" spans="2:12" x14ac:dyDescent="0.35">
      <c r="B88" s="283"/>
      <c r="C88" s="284"/>
      <c r="D88" s="284"/>
      <c r="E88" s="284"/>
      <c r="F88" s="285"/>
    </row>
    <row r="89" spans="2:12" x14ac:dyDescent="0.35">
      <c r="B89" s="283"/>
      <c r="C89" s="284"/>
      <c r="D89" s="284"/>
      <c r="E89" s="284"/>
      <c r="F89" s="285"/>
    </row>
    <row r="90" spans="2:12" x14ac:dyDescent="0.35">
      <c r="B90" s="283"/>
      <c r="C90" s="284"/>
      <c r="D90" s="284"/>
      <c r="E90" s="284"/>
      <c r="F90" s="285"/>
    </row>
    <row r="91" spans="2:12" x14ac:dyDescent="0.35">
      <c r="B91" s="283"/>
      <c r="C91" s="284"/>
      <c r="D91" s="284"/>
      <c r="E91" s="284"/>
      <c r="F91" s="285"/>
    </row>
    <row r="92" spans="2:12" x14ac:dyDescent="0.35">
      <c r="B92" s="283"/>
      <c r="C92" s="284"/>
      <c r="D92" s="284"/>
      <c r="E92" s="284"/>
      <c r="F92" s="285"/>
    </row>
    <row r="93" spans="2:12" ht="15" thickBot="1" x14ac:dyDescent="0.4">
      <c r="B93" s="286"/>
      <c r="C93" s="287"/>
      <c r="D93" s="287"/>
      <c r="E93" s="287"/>
      <c r="F93" s="288"/>
    </row>
  </sheetData>
  <mergeCells count="96">
    <mergeCell ref="B2:BJ2"/>
    <mergeCell ref="B1:BJ1"/>
    <mergeCell ref="B33:C33"/>
    <mergeCell ref="B55:C55"/>
    <mergeCell ref="B4:G4"/>
    <mergeCell ref="H4:H55"/>
    <mergeCell ref="I4:N4"/>
    <mergeCell ref="O4:O55"/>
    <mergeCell ref="P4:S4"/>
    <mergeCell ref="T4:T55"/>
    <mergeCell ref="U4:Z4"/>
    <mergeCell ref="U33:V33"/>
    <mergeCell ref="I55:J55"/>
    <mergeCell ref="P55:Q55"/>
    <mergeCell ref="U55:V55"/>
    <mergeCell ref="AI33:AJ33"/>
    <mergeCell ref="AP32:AQ32"/>
    <mergeCell ref="I33:J33"/>
    <mergeCell ref="P33:Q33"/>
    <mergeCell ref="AA4:AA55"/>
    <mergeCell ref="AB4:AG4"/>
    <mergeCell ref="AH4:AH55"/>
    <mergeCell ref="I5:N5"/>
    <mergeCell ref="P5:S5"/>
    <mergeCell ref="U5:Z5"/>
    <mergeCell ref="AB35:AG35"/>
    <mergeCell ref="AZ32:BA32"/>
    <mergeCell ref="AI35:AN35"/>
    <mergeCell ref="AP35:AS36"/>
    <mergeCell ref="AB5:AG5"/>
    <mergeCell ref="AP4:AS5"/>
    <mergeCell ref="AT4:AT55"/>
    <mergeCell ref="AP33:AQ33"/>
    <mergeCell ref="AP55:AQ55"/>
    <mergeCell ref="AI36:AN36"/>
    <mergeCell ref="AB55:AC55"/>
    <mergeCell ref="AI55:AJ55"/>
    <mergeCell ref="AI4:AN4"/>
    <mergeCell ref="AI5:AN5"/>
    <mergeCell ref="AO4:AO55"/>
    <mergeCell ref="AB33:AC33"/>
    <mergeCell ref="AP6:AS31"/>
    <mergeCell ref="AZ55:BA55"/>
    <mergeCell ref="BE33:BJ33"/>
    <mergeCell ref="AU4:AX4"/>
    <mergeCell ref="AU33:AV33"/>
    <mergeCell ref="AU36:AX36"/>
    <mergeCell ref="AU55:AV55"/>
    <mergeCell ref="AU35:AX35"/>
    <mergeCell ref="AZ35:BC36"/>
    <mergeCell ref="BE16:BE17"/>
    <mergeCell ref="BE47:BE48"/>
    <mergeCell ref="BE36:BJ36"/>
    <mergeCell ref="AU5:AX5"/>
    <mergeCell ref="BE52:BJ52"/>
    <mergeCell ref="BE5:BJ5"/>
    <mergeCell ref="AZ6:BC31"/>
    <mergeCell ref="AZ4:BC5"/>
    <mergeCell ref="AZ33:BA33"/>
    <mergeCell ref="BD4:BD55"/>
    <mergeCell ref="BE4:BJ4"/>
    <mergeCell ref="B5:G5"/>
    <mergeCell ref="BE35:BJ35"/>
    <mergeCell ref="AY4:AY55"/>
    <mergeCell ref="B36:G36"/>
    <mergeCell ref="I36:N36"/>
    <mergeCell ref="P36:S36"/>
    <mergeCell ref="U36:Z36"/>
    <mergeCell ref="AB36:AG36"/>
    <mergeCell ref="B35:G35"/>
    <mergeCell ref="I35:N35"/>
    <mergeCell ref="P35:S35"/>
    <mergeCell ref="U35:Z35"/>
    <mergeCell ref="AP37:AS50"/>
    <mergeCell ref="AZ37:BC50"/>
    <mergeCell ref="B52:C52"/>
    <mergeCell ref="I52:J52"/>
    <mergeCell ref="P52:Q52"/>
    <mergeCell ref="U52:V52"/>
    <mergeCell ref="AB52:AC52"/>
    <mergeCell ref="AI52:AJ52"/>
    <mergeCell ref="AP52:AQ52"/>
    <mergeCell ref="AU52:AV52"/>
    <mergeCell ref="AZ52:BA52"/>
    <mergeCell ref="AZ71:BB71"/>
    <mergeCell ref="AZ73:BB73"/>
    <mergeCell ref="B61:C61"/>
    <mergeCell ref="AZ58:BB58"/>
    <mergeCell ref="AZ62:BB62"/>
    <mergeCell ref="AZ65:BC65"/>
    <mergeCell ref="AZ66:BB66"/>
    <mergeCell ref="AZ68:BB68"/>
    <mergeCell ref="AZ60:BB60"/>
    <mergeCell ref="AZ70:BC70"/>
    <mergeCell ref="B72:F72"/>
    <mergeCell ref="B73:F93"/>
  </mergeCells>
  <dataValidations count="1">
    <dataValidation type="list" allowBlank="1" showInputMessage="1" showErrorMessage="1" sqref="BE18 BE49" xr:uid="{18E348C2-E1BA-4EEA-8338-48C3B871BEFA}">
      <formula1>"Yes,No,Not Applicable"</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D17D-5A3B-499E-B03C-FC3EB835B4FF}">
  <sheetPr>
    <tabColor rgb="FF999999"/>
    <pageSetUpPr fitToPage="1"/>
  </sheetPr>
  <dimension ref="A1:BJ93"/>
  <sheetViews>
    <sheetView zoomScale="60" zoomScaleNormal="60" workbookViewId="0">
      <selection activeCell="AL7" sqref="AL7"/>
    </sheetView>
  </sheetViews>
  <sheetFormatPr defaultColWidth="8.81640625" defaultRowHeight="14.5" x14ac:dyDescent="0.35"/>
  <cols>
    <col min="1" max="1" width="8.81640625" style="2"/>
    <col min="2" max="2" width="32.81640625" style="2" customWidth="1"/>
    <col min="3" max="3" width="33.81640625" style="2" customWidth="1"/>
    <col min="4" max="6" width="29.1796875" style="2" customWidth="1"/>
    <col min="7" max="7" width="20.81640625" style="2" bestFit="1" customWidth="1"/>
    <col min="8" max="8" width="3.81640625" style="2" customWidth="1"/>
    <col min="9" max="9" width="15.54296875" style="2" bestFit="1" customWidth="1"/>
    <col min="10" max="10" width="33" style="2" customWidth="1"/>
    <col min="11" max="12" width="24.54296875" style="2" customWidth="1"/>
    <col min="13" max="13" width="24.54296875" style="2" bestFit="1" customWidth="1"/>
    <col min="14" max="14" width="21.1796875" style="2" bestFit="1" customWidth="1"/>
    <col min="15" max="15" width="3" style="2" customWidth="1"/>
    <col min="16" max="16" width="15.54296875" style="2" bestFit="1" customWidth="1"/>
    <col min="17" max="17" width="35.1796875" style="2" customWidth="1"/>
    <col min="18" max="18" width="24.54296875" style="2" bestFit="1" customWidth="1"/>
    <col min="19" max="19" width="21.1796875" style="2" bestFit="1" customWidth="1"/>
    <col min="20" max="20" width="2.81640625" style="2" customWidth="1"/>
    <col min="21" max="21" width="15.54296875" style="2" bestFit="1" customWidth="1"/>
    <col min="22" max="22" width="32" style="2" customWidth="1"/>
    <col min="23" max="24" width="24.54296875" style="2" customWidth="1"/>
    <col min="25" max="25" width="24.54296875" style="2" bestFit="1" customWidth="1"/>
    <col min="26" max="26" width="21.1796875" style="2" bestFit="1" customWidth="1"/>
    <col min="27" max="27" width="3.1796875" style="2" customWidth="1"/>
    <col min="28" max="28" width="15.54296875" style="2" bestFit="1" customWidth="1"/>
    <col min="29" max="29" width="30.81640625" style="2" customWidth="1"/>
    <col min="30" max="31" width="24.54296875" style="2" customWidth="1"/>
    <col min="32" max="32" width="24.54296875" style="2" bestFit="1" customWidth="1"/>
    <col min="33" max="33" width="21.1796875" style="2" bestFit="1" customWidth="1"/>
    <col min="34" max="34" width="2.81640625" style="2" customWidth="1"/>
    <col min="35" max="35" width="16.81640625" style="2" customWidth="1"/>
    <col min="36" max="36" width="31.1796875" style="2" customWidth="1"/>
    <col min="37" max="38" width="24.54296875" style="2" customWidth="1"/>
    <col min="39" max="39" width="24.54296875" style="2" bestFit="1" customWidth="1"/>
    <col min="40" max="40" width="21.1796875" style="2" bestFit="1" customWidth="1"/>
    <col min="41" max="41" width="2.453125" style="2" customWidth="1"/>
    <col min="42" max="42" width="24.54296875" style="2" customWidth="1"/>
    <col min="43" max="43" width="22.54296875" style="2" customWidth="1"/>
    <col min="44" max="44" width="27.81640625" style="2" customWidth="1"/>
    <col min="45" max="45" width="21.1796875" style="2" bestFit="1" customWidth="1"/>
    <col min="46" max="46" width="2.81640625" style="2" customWidth="1"/>
    <col min="47" max="47" width="16.1796875" style="2" customWidth="1"/>
    <col min="48" max="48" width="31.453125" style="2" customWidth="1"/>
    <col min="49" max="50" width="24.54296875" style="2" customWidth="1"/>
    <col min="51" max="51" width="3" style="2" customWidth="1"/>
    <col min="52" max="52" width="18.54296875" style="2" customWidth="1"/>
    <col min="53" max="53" width="20.453125" style="2" customWidth="1"/>
    <col min="54" max="54" width="28" style="2" customWidth="1"/>
    <col min="55" max="55" width="24.54296875" style="2" customWidth="1"/>
    <col min="56" max="56" width="2.81640625" style="2" customWidth="1"/>
    <col min="57" max="57" width="54.54296875" style="2" customWidth="1"/>
    <col min="58" max="58" width="17.453125" style="2" customWidth="1"/>
    <col min="59" max="59" width="60.81640625" style="2" customWidth="1"/>
    <col min="60" max="60" width="63" style="2" customWidth="1"/>
    <col min="61" max="61" width="16.1796875" style="2" bestFit="1" customWidth="1"/>
    <col min="62" max="62" width="23.54296875" style="2" customWidth="1"/>
    <col min="63" max="16384" width="8.81640625" style="2"/>
  </cols>
  <sheetData>
    <row r="1" spans="1:62" ht="21" customHeight="1" x14ac:dyDescent="0.35">
      <c r="B1" s="344" t="s">
        <v>224</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4"/>
      <c r="AX1" s="344"/>
      <c r="AY1" s="344"/>
      <c r="AZ1" s="344"/>
      <c r="BA1" s="344"/>
      <c r="BB1" s="344"/>
      <c r="BC1" s="344"/>
      <c r="BD1" s="344"/>
      <c r="BE1" s="344"/>
      <c r="BF1" s="344"/>
      <c r="BG1" s="344"/>
      <c r="BH1" s="344"/>
      <c r="BI1" s="344"/>
      <c r="BJ1" s="344"/>
    </row>
    <row r="2" spans="1:62" s="30" customFormat="1" ht="15" x14ac:dyDescent="0.35">
      <c r="A2" s="29"/>
      <c r="B2" s="343" t="s">
        <v>268</v>
      </c>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row>
    <row r="3" spans="1:62" s="30" customFormat="1" ht="14" x14ac:dyDescent="0.35">
      <c r="E3" s="99"/>
    </row>
    <row r="4" spans="1:62" s="30" customFormat="1" ht="14.5" customHeight="1" x14ac:dyDescent="0.35">
      <c r="B4" s="304" t="s">
        <v>4</v>
      </c>
      <c r="C4" s="305"/>
      <c r="D4" s="305"/>
      <c r="E4" s="305"/>
      <c r="F4" s="305"/>
      <c r="G4" s="305"/>
      <c r="H4" s="340"/>
      <c r="I4" s="306" t="s">
        <v>0</v>
      </c>
      <c r="J4" s="307"/>
      <c r="K4" s="307"/>
      <c r="L4" s="307"/>
      <c r="M4" s="307"/>
      <c r="N4" s="307"/>
      <c r="O4" s="340"/>
      <c r="P4" s="306" t="s">
        <v>129</v>
      </c>
      <c r="Q4" s="307"/>
      <c r="R4" s="307"/>
      <c r="S4" s="307"/>
      <c r="T4" s="340"/>
      <c r="U4" s="306" t="s">
        <v>2</v>
      </c>
      <c r="V4" s="307"/>
      <c r="W4" s="307"/>
      <c r="X4" s="307"/>
      <c r="Y4" s="307"/>
      <c r="Z4" s="307"/>
      <c r="AA4" s="340"/>
      <c r="AB4" s="306" t="s">
        <v>128</v>
      </c>
      <c r="AC4" s="307"/>
      <c r="AD4" s="307"/>
      <c r="AE4" s="307"/>
      <c r="AF4" s="307"/>
      <c r="AG4" s="307"/>
      <c r="AH4" s="340"/>
      <c r="AI4" s="312" t="s">
        <v>75</v>
      </c>
      <c r="AJ4" s="313"/>
      <c r="AK4" s="313"/>
      <c r="AL4" s="313"/>
      <c r="AM4" s="313"/>
      <c r="AN4" s="338"/>
      <c r="AO4" s="294"/>
      <c r="AP4" s="306" t="s">
        <v>127</v>
      </c>
      <c r="AQ4" s="307"/>
      <c r="AR4" s="307"/>
      <c r="AS4" s="307"/>
      <c r="AT4" s="294"/>
      <c r="AU4" s="312" t="s">
        <v>5</v>
      </c>
      <c r="AV4" s="313"/>
      <c r="AW4" s="313"/>
      <c r="AX4" s="313"/>
      <c r="AY4" s="300"/>
      <c r="AZ4" s="306" t="s">
        <v>295</v>
      </c>
      <c r="BA4" s="307"/>
      <c r="BB4" s="307"/>
      <c r="BC4" s="321"/>
      <c r="BD4" s="294"/>
      <c r="BE4" s="295" t="s">
        <v>155</v>
      </c>
      <c r="BF4" s="296"/>
      <c r="BG4" s="296"/>
      <c r="BH4" s="296"/>
      <c r="BI4" s="296"/>
      <c r="BJ4" s="297"/>
    </row>
    <row r="5" spans="1:62" s="30" customFormat="1" ht="14" x14ac:dyDescent="0.35">
      <c r="B5" s="298" t="s">
        <v>29</v>
      </c>
      <c r="C5" s="299"/>
      <c r="D5" s="299"/>
      <c r="E5" s="299"/>
      <c r="F5" s="299"/>
      <c r="G5" s="299"/>
      <c r="H5" s="340"/>
      <c r="I5" s="303" t="s">
        <v>29</v>
      </c>
      <c r="J5" s="299"/>
      <c r="K5" s="299"/>
      <c r="L5" s="299"/>
      <c r="M5" s="299"/>
      <c r="N5" s="299"/>
      <c r="O5" s="340"/>
      <c r="P5" s="303" t="s">
        <v>29</v>
      </c>
      <c r="Q5" s="299"/>
      <c r="R5" s="299"/>
      <c r="S5" s="299"/>
      <c r="T5" s="340"/>
      <c r="U5" s="303" t="s">
        <v>29</v>
      </c>
      <c r="V5" s="299"/>
      <c r="W5" s="299"/>
      <c r="X5" s="299"/>
      <c r="Y5" s="299"/>
      <c r="Z5" s="299"/>
      <c r="AA5" s="340"/>
      <c r="AB5" s="303" t="s">
        <v>29</v>
      </c>
      <c r="AC5" s="299"/>
      <c r="AD5" s="299"/>
      <c r="AE5" s="299"/>
      <c r="AF5" s="299"/>
      <c r="AG5" s="299"/>
      <c r="AH5" s="340"/>
      <c r="AI5" s="316" t="s">
        <v>29</v>
      </c>
      <c r="AJ5" s="261"/>
      <c r="AK5" s="261"/>
      <c r="AL5" s="261"/>
      <c r="AM5" s="261"/>
      <c r="AN5" s="339"/>
      <c r="AO5" s="294"/>
      <c r="AP5" s="323"/>
      <c r="AQ5" s="323"/>
      <c r="AR5" s="323"/>
      <c r="AS5" s="323"/>
      <c r="AT5" s="294"/>
      <c r="AU5" s="316" t="s">
        <v>29</v>
      </c>
      <c r="AV5" s="261"/>
      <c r="AW5" s="261"/>
      <c r="AX5" s="261"/>
      <c r="AY5" s="300"/>
      <c r="AZ5" s="323"/>
      <c r="BA5" s="323"/>
      <c r="BB5" s="323"/>
      <c r="BC5" s="324"/>
      <c r="BD5" s="294"/>
      <c r="BE5" s="332" t="s">
        <v>29</v>
      </c>
      <c r="BF5" s="333"/>
      <c r="BG5" s="333"/>
      <c r="BH5" s="333"/>
      <c r="BI5" s="333"/>
      <c r="BJ5" s="334"/>
    </row>
    <row r="6" spans="1:62" s="30" customFormat="1" ht="29.5" customHeight="1" thickBot="1" x14ac:dyDescent="0.4">
      <c r="B6" s="32" t="s">
        <v>7</v>
      </c>
      <c r="C6" s="32" t="s">
        <v>8</v>
      </c>
      <c r="D6" s="33" t="s">
        <v>340</v>
      </c>
      <c r="E6" s="33" t="s">
        <v>339</v>
      </c>
      <c r="F6" s="34" t="s">
        <v>159</v>
      </c>
      <c r="G6" s="33" t="s">
        <v>120</v>
      </c>
      <c r="H6" s="340"/>
      <c r="I6" s="32" t="s">
        <v>7</v>
      </c>
      <c r="J6" s="32" t="s">
        <v>8</v>
      </c>
      <c r="K6" s="33" t="s">
        <v>338</v>
      </c>
      <c r="L6" s="33" t="s">
        <v>337</v>
      </c>
      <c r="M6" s="34" t="s">
        <v>159</v>
      </c>
      <c r="N6" s="33" t="s">
        <v>120</v>
      </c>
      <c r="O6" s="340"/>
      <c r="P6" s="32" t="s">
        <v>7</v>
      </c>
      <c r="Q6" s="32" t="s">
        <v>8</v>
      </c>
      <c r="R6" s="34" t="s">
        <v>159</v>
      </c>
      <c r="S6" s="33" t="s">
        <v>120</v>
      </c>
      <c r="T6" s="340"/>
      <c r="U6" s="32" t="s">
        <v>7</v>
      </c>
      <c r="V6" s="32" t="s">
        <v>8</v>
      </c>
      <c r="W6" s="33" t="s">
        <v>340</v>
      </c>
      <c r="X6" s="33" t="s">
        <v>339</v>
      </c>
      <c r="Y6" s="34" t="s">
        <v>159</v>
      </c>
      <c r="Z6" s="33" t="s">
        <v>120</v>
      </c>
      <c r="AA6" s="340"/>
      <c r="AB6" s="32" t="s">
        <v>7</v>
      </c>
      <c r="AC6" s="32" t="s">
        <v>8</v>
      </c>
      <c r="AD6" s="33" t="s">
        <v>340</v>
      </c>
      <c r="AE6" s="33" t="s">
        <v>339</v>
      </c>
      <c r="AF6" s="34" t="s">
        <v>159</v>
      </c>
      <c r="AG6" s="33" t="s">
        <v>120</v>
      </c>
      <c r="AH6" s="340"/>
      <c r="AI6" s="32" t="s">
        <v>7</v>
      </c>
      <c r="AJ6" s="32" t="s">
        <v>8</v>
      </c>
      <c r="AK6" s="33" t="s">
        <v>340</v>
      </c>
      <c r="AL6" s="33" t="s">
        <v>339</v>
      </c>
      <c r="AM6" s="34" t="s">
        <v>159</v>
      </c>
      <c r="AN6" s="33" t="s">
        <v>120</v>
      </c>
      <c r="AO6" s="294"/>
      <c r="AP6" s="289" t="s">
        <v>29</v>
      </c>
      <c r="AQ6" s="335"/>
      <c r="AR6" s="335"/>
      <c r="AS6" s="335"/>
      <c r="AT6" s="294"/>
      <c r="AU6" s="35" t="s">
        <v>7</v>
      </c>
      <c r="AV6" s="32" t="s">
        <v>8</v>
      </c>
      <c r="AW6" s="34" t="s">
        <v>159</v>
      </c>
      <c r="AX6" s="33" t="s">
        <v>120</v>
      </c>
      <c r="AY6" s="300"/>
      <c r="AZ6" s="289" t="s">
        <v>29</v>
      </c>
      <c r="BA6" s="335"/>
      <c r="BB6" s="335"/>
      <c r="BC6" s="335"/>
      <c r="BD6" s="294"/>
      <c r="BE6" s="36" t="s">
        <v>6</v>
      </c>
      <c r="BF6" s="37"/>
      <c r="BG6" s="37"/>
      <c r="BH6" s="37"/>
      <c r="BI6" s="37"/>
      <c r="BJ6" s="37"/>
    </row>
    <row r="7" spans="1:62" s="30" customFormat="1" ht="36" customHeight="1" thickBot="1" x14ac:dyDescent="0.4">
      <c r="B7" s="38">
        <v>5010</v>
      </c>
      <c r="C7" s="38" t="s">
        <v>344</v>
      </c>
      <c r="D7" s="189">
        <f>F7/18.32</f>
        <v>3803.5807860262012</v>
      </c>
      <c r="E7" s="189">
        <f>G7/18.32</f>
        <v>2535.7205240174671</v>
      </c>
      <c r="F7" s="40">
        <v>69681.600000000006</v>
      </c>
      <c r="G7" s="40">
        <v>46454.400000000001</v>
      </c>
      <c r="H7" s="340"/>
      <c r="I7" s="38">
        <v>5010</v>
      </c>
      <c r="J7" s="38" t="s">
        <v>345</v>
      </c>
      <c r="K7" s="189">
        <f>0.9*[1]Sheet1!J3</f>
        <v>479.22030000000001</v>
      </c>
      <c r="L7" s="189">
        <f>0.9*[1]Sheet1!K3</f>
        <v>319.48020000000002</v>
      </c>
      <c r="M7" s="40">
        <v>10009.332</v>
      </c>
      <c r="N7" s="40">
        <v>6672.8879999999999</v>
      </c>
      <c r="O7" s="340"/>
      <c r="P7" s="38">
        <v>5010</v>
      </c>
      <c r="Q7" s="38" t="s">
        <v>344</v>
      </c>
      <c r="R7" s="40">
        <v>1688.58</v>
      </c>
      <c r="S7" s="40">
        <v>1125.7200000000003</v>
      </c>
      <c r="T7" s="340"/>
      <c r="U7" s="38">
        <v>5010</v>
      </c>
      <c r="V7" s="38" t="s">
        <v>344</v>
      </c>
      <c r="W7" s="189">
        <f>0.6*(Y7/18.32)</f>
        <v>1463.1907205240175</v>
      </c>
      <c r="X7" s="189">
        <f>0.4*(Z7/18.32)</f>
        <v>650.3069868995633</v>
      </c>
      <c r="Y7" s="40">
        <f>37356.66+7319.43</f>
        <v>44676.090000000004</v>
      </c>
      <c r="Z7" s="40">
        <f>24904.44+4879.62</f>
        <v>29784.059999999998</v>
      </c>
      <c r="AA7" s="340"/>
      <c r="AB7" s="38">
        <v>5010</v>
      </c>
      <c r="AC7" s="38" t="s">
        <v>344</v>
      </c>
      <c r="AD7" s="189">
        <f>0.6*(AF7/18.32)</f>
        <v>129.92099344978163</v>
      </c>
      <c r="AE7" s="189">
        <f>0.4*(AG7/18.32)</f>
        <v>57.742663755458516</v>
      </c>
      <c r="AF7" s="40">
        <v>3966.9209999999998</v>
      </c>
      <c r="AG7" s="40">
        <v>2644.614</v>
      </c>
      <c r="AH7" s="340"/>
      <c r="AI7" s="38">
        <v>5010</v>
      </c>
      <c r="AJ7" s="180" t="s">
        <v>344</v>
      </c>
      <c r="AK7" s="189">
        <f>0.6*(AM7/18.32)</f>
        <v>165.51058951965064</v>
      </c>
      <c r="AL7" s="189">
        <f>0.4*(AN7/18.32)</f>
        <v>73.560262008733631</v>
      </c>
      <c r="AM7" s="40">
        <v>5053.5899999999992</v>
      </c>
      <c r="AN7" s="40">
        <v>3369.06</v>
      </c>
      <c r="AO7" s="294"/>
      <c r="AP7" s="335"/>
      <c r="AQ7" s="335"/>
      <c r="AR7" s="335"/>
      <c r="AS7" s="335"/>
      <c r="AT7" s="294"/>
      <c r="AU7" s="38">
        <v>5010</v>
      </c>
      <c r="AV7" s="180" t="s">
        <v>344</v>
      </c>
      <c r="AW7" s="40">
        <v>31518.45</v>
      </c>
      <c r="AX7" s="40">
        <v>21012.3</v>
      </c>
      <c r="AY7" s="300"/>
      <c r="AZ7" s="335"/>
      <c r="BA7" s="335"/>
      <c r="BB7" s="335"/>
      <c r="BC7" s="335"/>
      <c r="BD7" s="294"/>
      <c r="BE7" s="103" t="s">
        <v>247</v>
      </c>
      <c r="BF7" s="43">
        <v>53495.905918604651</v>
      </c>
      <c r="BG7" s="103" t="s">
        <v>160</v>
      </c>
      <c r="BH7" s="103" t="s">
        <v>244</v>
      </c>
      <c r="BI7" s="182">
        <f>0.6*536742.25605</f>
        <v>322045.35362999997</v>
      </c>
    </row>
    <row r="8" spans="1:62" s="30" customFormat="1" ht="14" x14ac:dyDescent="0.35">
      <c r="B8" s="38"/>
      <c r="C8" s="38"/>
      <c r="D8" s="38"/>
      <c r="E8" s="38"/>
      <c r="F8" s="39"/>
      <c r="G8" s="40"/>
      <c r="H8" s="340"/>
      <c r="I8" s="38">
        <v>5010</v>
      </c>
      <c r="J8" s="38" t="s">
        <v>346</v>
      </c>
      <c r="K8" s="178"/>
      <c r="L8" s="178"/>
      <c r="M8" s="40">
        <v>3572.7750000000001</v>
      </c>
      <c r="N8" s="40">
        <v>2381.85</v>
      </c>
      <c r="O8" s="340"/>
      <c r="P8" s="38">
        <v>5120</v>
      </c>
      <c r="Q8" s="38" t="s">
        <v>351</v>
      </c>
      <c r="R8" s="40">
        <v>2300.6699999999996</v>
      </c>
      <c r="S8" s="40">
        <v>1533.78</v>
      </c>
      <c r="T8" s="340"/>
      <c r="U8" s="38">
        <v>5220</v>
      </c>
      <c r="V8" s="38" t="s">
        <v>356</v>
      </c>
      <c r="W8" s="38"/>
      <c r="X8" s="38"/>
      <c r="Y8" s="40">
        <v>153.63</v>
      </c>
      <c r="Z8" s="40">
        <v>102.42000000000002</v>
      </c>
      <c r="AA8" s="340"/>
      <c r="AB8" s="38">
        <v>5090</v>
      </c>
      <c r="AC8" s="38" t="s">
        <v>366</v>
      </c>
      <c r="AD8" s="38"/>
      <c r="AE8" s="38"/>
      <c r="AF8" s="40">
        <v>2067.9299999999998</v>
      </c>
      <c r="AG8" s="40">
        <v>1378.6200000000001</v>
      </c>
      <c r="AH8" s="340"/>
      <c r="AI8" s="38">
        <v>5130</v>
      </c>
      <c r="AJ8" s="180" t="s">
        <v>367</v>
      </c>
      <c r="AK8" s="38"/>
      <c r="AL8" s="38"/>
      <c r="AM8" s="40">
        <v>4632.93</v>
      </c>
      <c r="AN8" s="40">
        <v>3088.6200000000003</v>
      </c>
      <c r="AO8" s="294"/>
      <c r="AP8" s="335"/>
      <c r="AQ8" s="335"/>
      <c r="AR8" s="335"/>
      <c r="AS8" s="335"/>
      <c r="AT8" s="294"/>
      <c r="AU8" s="38">
        <v>5130</v>
      </c>
      <c r="AV8" s="180" t="s">
        <v>374</v>
      </c>
      <c r="AW8" s="40">
        <v>55.889999999999993</v>
      </c>
      <c r="AX8" s="40">
        <v>37.260000000000005</v>
      </c>
      <c r="AY8" s="300"/>
      <c r="AZ8" s="335"/>
      <c r="BA8" s="335"/>
      <c r="BB8" s="335"/>
      <c r="BC8" s="335"/>
      <c r="BD8" s="294"/>
      <c r="BE8" s="103"/>
      <c r="BF8" s="36"/>
      <c r="BG8" s="103"/>
      <c r="BH8" s="103"/>
      <c r="BI8" s="183"/>
    </row>
    <row r="9" spans="1:62" s="30" customFormat="1" ht="24.75" customHeight="1" x14ac:dyDescent="0.3">
      <c r="B9" s="38"/>
      <c r="C9" s="38"/>
      <c r="D9" s="38"/>
      <c r="E9" s="38"/>
      <c r="F9" s="39"/>
      <c r="G9" s="40"/>
      <c r="H9" s="340"/>
      <c r="I9" s="38">
        <v>5010</v>
      </c>
      <c r="J9" s="38" t="s">
        <v>399</v>
      </c>
      <c r="K9" s="189">
        <v>55.007499999999986</v>
      </c>
      <c r="L9" s="189">
        <v>6.1119444444444433</v>
      </c>
      <c r="M9" s="40">
        <v>503.89159999999998</v>
      </c>
      <c r="N9" s="40">
        <v>55.967599999999997</v>
      </c>
      <c r="O9" s="340"/>
      <c r="P9" s="38">
        <v>5200</v>
      </c>
      <c r="Q9" s="38" t="s">
        <v>352</v>
      </c>
      <c r="R9" s="40">
        <v>6571.8</v>
      </c>
      <c r="S9" s="40">
        <v>4381.2</v>
      </c>
      <c r="T9" s="340"/>
      <c r="U9" s="38">
        <v>5230</v>
      </c>
      <c r="V9" s="38" t="s">
        <v>357</v>
      </c>
      <c r="W9" s="38"/>
      <c r="X9" s="38"/>
      <c r="Y9" s="40">
        <v>1556.55</v>
      </c>
      <c r="Z9" s="40">
        <v>1037.7</v>
      </c>
      <c r="AA9" s="340"/>
      <c r="AB9" s="38"/>
      <c r="AC9" s="38"/>
      <c r="AD9" s="38"/>
      <c r="AE9" s="38"/>
      <c r="AF9" s="40"/>
      <c r="AG9" s="40"/>
      <c r="AH9" s="340"/>
      <c r="AI9" s="38">
        <v>5140</v>
      </c>
      <c r="AJ9" s="180" t="s">
        <v>368</v>
      </c>
      <c r="AK9" s="38"/>
      <c r="AL9" s="38"/>
      <c r="AM9" s="40">
        <v>3913.65</v>
      </c>
      <c r="AN9" s="40">
        <v>2609.1</v>
      </c>
      <c r="AO9" s="294"/>
      <c r="AP9" s="335"/>
      <c r="AQ9" s="335"/>
      <c r="AR9" s="335"/>
      <c r="AS9" s="335"/>
      <c r="AT9" s="294"/>
      <c r="AU9" s="38">
        <v>5140</v>
      </c>
      <c r="AV9" s="180" t="s">
        <v>375</v>
      </c>
      <c r="AW9" s="40">
        <v>169.29</v>
      </c>
      <c r="AX9" s="40">
        <v>112.86000000000001</v>
      </c>
      <c r="AY9" s="300"/>
      <c r="AZ9" s="335"/>
      <c r="BA9" s="335"/>
      <c r="BB9" s="335"/>
      <c r="BC9" s="335"/>
      <c r="BD9" s="294"/>
      <c r="BF9" s="101"/>
      <c r="BG9" s="101"/>
      <c r="BH9" s="101"/>
      <c r="BI9" s="184"/>
    </row>
    <row r="10" spans="1:62" s="30" customFormat="1" ht="28.5" thickBot="1" x14ac:dyDescent="0.4">
      <c r="B10" s="38"/>
      <c r="C10" s="38"/>
      <c r="D10" s="38"/>
      <c r="E10" s="38"/>
      <c r="F10" s="39"/>
      <c r="G10" s="40"/>
      <c r="H10" s="340"/>
      <c r="I10" s="38">
        <v>5040</v>
      </c>
      <c r="J10" s="38" t="s">
        <v>347</v>
      </c>
      <c r="K10" s="38"/>
      <c r="L10" s="38"/>
      <c r="M10" s="40">
        <v>14814.630000000001</v>
      </c>
      <c r="N10" s="40">
        <v>9876.4200000000019</v>
      </c>
      <c r="O10" s="340"/>
      <c r="P10" s="38">
        <v>5210</v>
      </c>
      <c r="Q10" s="38" t="s">
        <v>353</v>
      </c>
      <c r="R10" s="40">
        <v>1212.57</v>
      </c>
      <c r="S10" s="40">
        <v>808.38000000000011</v>
      </c>
      <c r="T10" s="340"/>
      <c r="U10" s="38">
        <v>5370</v>
      </c>
      <c r="V10" s="38" t="s">
        <v>358</v>
      </c>
      <c r="W10" s="38"/>
      <c r="X10" s="38"/>
      <c r="Y10" s="40">
        <v>7891.5599999999995</v>
      </c>
      <c r="Z10" s="40">
        <v>5261.0400000000009</v>
      </c>
      <c r="AA10" s="340"/>
      <c r="AB10" s="38"/>
      <c r="AC10" s="38"/>
      <c r="AD10" s="38"/>
      <c r="AE10" s="38"/>
      <c r="AF10" s="40"/>
      <c r="AG10" s="40"/>
      <c r="AH10" s="340"/>
      <c r="AI10" s="38">
        <v>5150</v>
      </c>
      <c r="AJ10" s="180" t="s">
        <v>369</v>
      </c>
      <c r="AK10" s="38"/>
      <c r="AL10" s="38"/>
      <c r="AM10" s="40">
        <v>13789.439999999999</v>
      </c>
      <c r="AN10" s="40">
        <v>9192.9600000000009</v>
      </c>
      <c r="AO10" s="294"/>
      <c r="AP10" s="335"/>
      <c r="AQ10" s="335"/>
      <c r="AR10" s="335"/>
      <c r="AS10" s="335"/>
      <c r="AT10" s="294"/>
      <c r="AU10" s="38">
        <v>5150</v>
      </c>
      <c r="AV10" s="180" t="s">
        <v>376</v>
      </c>
      <c r="AW10" s="40">
        <v>133.65</v>
      </c>
      <c r="AX10" s="40">
        <v>89.100000000000009</v>
      </c>
      <c r="AY10" s="300"/>
      <c r="AZ10" s="335"/>
      <c r="BA10" s="335"/>
      <c r="BB10" s="335"/>
      <c r="BC10" s="335"/>
      <c r="BD10" s="294"/>
      <c r="BE10" s="103"/>
      <c r="BF10" s="36"/>
      <c r="BG10" s="103"/>
      <c r="BH10" s="103"/>
      <c r="BI10" s="183"/>
    </row>
    <row r="11" spans="1:62" s="30" customFormat="1" ht="33" customHeight="1" thickBot="1" x14ac:dyDescent="0.4">
      <c r="B11" s="38"/>
      <c r="C11" s="38"/>
      <c r="D11" s="38"/>
      <c r="E11" s="38"/>
      <c r="F11" s="39"/>
      <c r="G11" s="40"/>
      <c r="H11" s="340"/>
      <c r="I11" s="38">
        <v>5100</v>
      </c>
      <c r="J11" s="38" t="s">
        <v>348</v>
      </c>
      <c r="K11" s="38"/>
      <c r="L11" s="38"/>
      <c r="M11" s="40">
        <v>24425.55</v>
      </c>
      <c r="N11" s="40">
        <v>16283.7</v>
      </c>
      <c r="O11" s="340"/>
      <c r="P11" s="38">
        <v>5280</v>
      </c>
      <c r="Q11" s="38" t="s">
        <v>354</v>
      </c>
      <c r="R11" s="40">
        <v>1199.07</v>
      </c>
      <c r="S11" s="40">
        <v>799.38000000000011</v>
      </c>
      <c r="T11" s="340"/>
      <c r="U11" s="38">
        <v>5380</v>
      </c>
      <c r="V11" s="38" t="s">
        <v>359</v>
      </c>
      <c r="W11" s="38"/>
      <c r="X11" s="38"/>
      <c r="Y11" s="40">
        <v>1032.2099999999998</v>
      </c>
      <c r="Z11" s="40">
        <v>688.14</v>
      </c>
      <c r="AA11" s="340"/>
      <c r="AB11" s="38"/>
      <c r="AC11" s="38"/>
      <c r="AD11" s="38"/>
      <c r="AE11" s="38"/>
      <c r="AF11" s="40"/>
      <c r="AG11" s="40"/>
      <c r="AH11" s="340"/>
      <c r="AI11" s="38">
        <v>5170</v>
      </c>
      <c r="AJ11" s="180" t="s">
        <v>370</v>
      </c>
      <c r="AK11" s="38"/>
      <c r="AL11" s="38"/>
      <c r="AM11" s="40">
        <v>2648.97</v>
      </c>
      <c r="AN11" s="40">
        <v>1765.98</v>
      </c>
      <c r="AO11" s="294"/>
      <c r="AP11" s="335"/>
      <c r="AQ11" s="335"/>
      <c r="AR11" s="335"/>
      <c r="AS11" s="335"/>
      <c r="AT11" s="294"/>
      <c r="AU11" s="38">
        <v>5170</v>
      </c>
      <c r="AV11" s="180" t="s">
        <v>377</v>
      </c>
      <c r="AW11" s="40">
        <v>154.44</v>
      </c>
      <c r="AX11" s="40">
        <v>102.96000000000001</v>
      </c>
      <c r="AY11" s="300"/>
      <c r="AZ11" s="335"/>
      <c r="BA11" s="335"/>
      <c r="BB11" s="335"/>
      <c r="BC11" s="335"/>
      <c r="BD11" s="294"/>
      <c r="BE11" s="103" t="s">
        <v>252</v>
      </c>
      <c r="BF11" s="43">
        <v>35663.937279069767</v>
      </c>
      <c r="BG11" s="104" t="s">
        <v>130</v>
      </c>
      <c r="BH11" s="103" t="s">
        <v>249</v>
      </c>
      <c r="BI11" s="182">
        <f>0.4*536742.25605</f>
        <v>214696.90242</v>
      </c>
    </row>
    <row r="12" spans="1:62" s="30" customFormat="1" ht="14" x14ac:dyDescent="0.35">
      <c r="B12" s="38"/>
      <c r="C12" s="38"/>
      <c r="D12" s="38"/>
      <c r="E12" s="38"/>
      <c r="F12" s="39"/>
      <c r="G12" s="40"/>
      <c r="H12" s="340"/>
      <c r="I12" s="38">
        <v>5070</v>
      </c>
      <c r="J12" s="38" t="s">
        <v>349</v>
      </c>
      <c r="K12" s="38"/>
      <c r="L12" s="38"/>
      <c r="M12" s="40">
        <v>3581.0099999999998</v>
      </c>
      <c r="N12" s="40">
        <v>2387.3400000000006</v>
      </c>
      <c r="O12" s="340"/>
      <c r="P12" s="38">
        <v>5160</v>
      </c>
      <c r="Q12" s="38" t="s">
        <v>355</v>
      </c>
      <c r="R12" s="40">
        <v>4106.97</v>
      </c>
      <c r="S12" s="40">
        <v>2737.9800000000005</v>
      </c>
      <c r="T12" s="340"/>
      <c r="U12" s="38">
        <v>5390</v>
      </c>
      <c r="V12" s="38" t="s">
        <v>360</v>
      </c>
      <c r="W12" s="38"/>
      <c r="X12" s="38"/>
      <c r="Y12" s="40">
        <v>179.28</v>
      </c>
      <c r="Z12" s="40">
        <v>119.52000000000001</v>
      </c>
      <c r="AA12" s="340"/>
      <c r="AB12" s="38"/>
      <c r="AC12" s="38"/>
      <c r="AD12" s="38"/>
      <c r="AE12" s="38"/>
      <c r="AF12" s="40"/>
      <c r="AG12" s="40"/>
      <c r="AH12" s="340"/>
      <c r="AI12" s="38">
        <v>5360</v>
      </c>
      <c r="AJ12" s="180" t="s">
        <v>371</v>
      </c>
      <c r="AK12" s="38"/>
      <c r="AL12" s="38"/>
      <c r="AM12" s="40">
        <v>170.91</v>
      </c>
      <c r="AN12" s="40">
        <v>113.94000000000001</v>
      </c>
      <c r="AO12" s="294"/>
      <c r="AP12" s="335"/>
      <c r="AQ12" s="335"/>
      <c r="AR12" s="335"/>
      <c r="AS12" s="335"/>
      <c r="AT12" s="294"/>
      <c r="AU12" s="38"/>
      <c r="AV12" s="180"/>
      <c r="AW12" s="40"/>
      <c r="AX12" s="40"/>
      <c r="AY12" s="300"/>
      <c r="AZ12" s="335"/>
      <c r="BA12" s="335"/>
      <c r="BB12" s="335"/>
      <c r="BC12" s="335"/>
      <c r="BD12" s="294"/>
      <c r="BE12" s="103"/>
      <c r="BF12" s="36"/>
      <c r="BG12" s="103"/>
      <c r="BH12" s="103"/>
      <c r="BI12" s="36"/>
    </row>
    <row r="13" spans="1:62" s="30" customFormat="1" thickBot="1" x14ac:dyDescent="0.4">
      <c r="B13" s="38"/>
      <c r="C13" s="38"/>
      <c r="D13" s="38"/>
      <c r="E13" s="38"/>
      <c r="F13" s="39"/>
      <c r="G13" s="40"/>
      <c r="H13" s="340"/>
      <c r="I13" s="38">
        <v>5080</v>
      </c>
      <c r="J13" s="38" t="s">
        <v>350</v>
      </c>
      <c r="K13" s="38"/>
      <c r="L13" s="38"/>
      <c r="M13" s="40">
        <v>649.62</v>
      </c>
      <c r="N13" s="40">
        <v>433.08000000000004</v>
      </c>
      <c r="O13" s="340"/>
      <c r="P13" s="38"/>
      <c r="Q13" s="38"/>
      <c r="R13" s="40"/>
      <c r="S13" s="40"/>
      <c r="T13" s="340"/>
      <c r="U13" s="38">
        <v>5400</v>
      </c>
      <c r="V13" s="38" t="s">
        <v>361</v>
      </c>
      <c r="W13" s="38"/>
      <c r="X13" s="38"/>
      <c r="Y13" s="40">
        <v>21.87</v>
      </c>
      <c r="Z13" s="40">
        <v>14.58</v>
      </c>
      <c r="AA13" s="340"/>
      <c r="AB13" s="38"/>
      <c r="AC13" s="38"/>
      <c r="AD13" s="38"/>
      <c r="AE13" s="38"/>
      <c r="AF13" s="40"/>
      <c r="AG13" s="40"/>
      <c r="AH13" s="340"/>
      <c r="AI13" s="38">
        <v>5442</v>
      </c>
      <c r="AJ13" s="180" t="s">
        <v>372</v>
      </c>
      <c r="AK13" s="38"/>
      <c r="AL13" s="38"/>
      <c r="AM13" s="40">
        <v>6623.6399999999994</v>
      </c>
      <c r="AN13" s="40">
        <v>4415.76</v>
      </c>
      <c r="AO13" s="294"/>
      <c r="AP13" s="335"/>
      <c r="AQ13" s="335"/>
      <c r="AR13" s="335"/>
      <c r="AS13" s="335"/>
      <c r="AT13" s="294"/>
      <c r="AU13" s="38">
        <v>5230</v>
      </c>
      <c r="AV13" s="180" t="s">
        <v>378</v>
      </c>
      <c r="AW13" s="40">
        <v>29.7</v>
      </c>
      <c r="AX13" s="40">
        <v>19.8</v>
      </c>
      <c r="AY13" s="300"/>
      <c r="AZ13" s="335"/>
      <c r="BA13" s="335"/>
      <c r="BB13" s="335"/>
      <c r="BC13" s="335"/>
      <c r="BD13" s="294"/>
      <c r="BE13" s="103"/>
      <c r="BF13" s="36"/>
      <c r="BG13" s="103"/>
      <c r="BH13" s="103"/>
      <c r="BI13" s="36"/>
    </row>
    <row r="14" spans="1:62" s="30" customFormat="1" ht="36" customHeight="1" thickBot="1" x14ac:dyDescent="0.4">
      <c r="B14" s="38"/>
      <c r="C14" s="38"/>
      <c r="D14" s="38"/>
      <c r="E14" s="38"/>
      <c r="F14" s="39"/>
      <c r="G14" s="40"/>
      <c r="H14" s="340"/>
      <c r="I14" s="38"/>
      <c r="J14" s="38"/>
      <c r="K14" s="38"/>
      <c r="L14" s="38"/>
      <c r="M14" s="40"/>
      <c r="N14" s="40"/>
      <c r="O14" s="340"/>
      <c r="P14" s="38"/>
      <c r="Q14" s="38"/>
      <c r="R14" s="40"/>
      <c r="S14" s="40"/>
      <c r="T14" s="340"/>
      <c r="U14" s="38">
        <v>5200</v>
      </c>
      <c r="V14" s="38" t="s">
        <v>352</v>
      </c>
      <c r="W14" s="38"/>
      <c r="X14" s="38"/>
      <c r="Y14" s="40">
        <v>412.28999999999996</v>
      </c>
      <c r="Z14" s="40">
        <v>274.86</v>
      </c>
      <c r="AA14" s="340"/>
      <c r="AB14" s="38"/>
      <c r="AC14" s="38"/>
      <c r="AD14" s="38"/>
      <c r="AE14" s="38"/>
      <c r="AF14" s="40"/>
      <c r="AG14" s="40"/>
      <c r="AH14" s="340"/>
      <c r="AI14" s="38">
        <v>5150</v>
      </c>
      <c r="AJ14" s="180" t="s">
        <v>373</v>
      </c>
      <c r="AK14" s="38"/>
      <c r="AL14" s="38"/>
      <c r="AM14" s="40">
        <v>42.39</v>
      </c>
      <c r="AN14" s="40">
        <v>28.26</v>
      </c>
      <c r="AO14" s="294"/>
      <c r="AP14" s="335"/>
      <c r="AQ14" s="335"/>
      <c r="AR14" s="335"/>
      <c r="AS14" s="335"/>
      <c r="AT14" s="294"/>
      <c r="AU14" s="38">
        <v>5370</v>
      </c>
      <c r="AV14" s="180" t="s">
        <v>358</v>
      </c>
      <c r="AW14" s="40">
        <v>6.4799999999999995</v>
      </c>
      <c r="AX14" s="40">
        <v>4.3200000000000012</v>
      </c>
      <c r="AY14" s="300"/>
      <c r="AZ14" s="335"/>
      <c r="BA14" s="335"/>
      <c r="BB14" s="335"/>
      <c r="BC14" s="335"/>
      <c r="BD14" s="294"/>
      <c r="BE14" s="103" t="s">
        <v>246</v>
      </c>
      <c r="BF14" s="45">
        <v>0</v>
      </c>
      <c r="BG14" s="104" t="s">
        <v>131</v>
      </c>
      <c r="BH14" s="103" t="s">
        <v>245</v>
      </c>
      <c r="BI14" s="47">
        <v>0</v>
      </c>
    </row>
    <row r="15" spans="1:62" s="30" customFormat="1" ht="14" x14ac:dyDescent="0.35">
      <c r="B15" s="38"/>
      <c r="C15" s="38"/>
      <c r="D15" s="38"/>
      <c r="E15" s="38"/>
      <c r="F15" s="39"/>
      <c r="G15" s="40"/>
      <c r="H15" s="340"/>
      <c r="I15" s="38"/>
      <c r="J15" s="38"/>
      <c r="K15" s="38"/>
      <c r="L15" s="38"/>
      <c r="M15" s="40"/>
      <c r="N15" s="40"/>
      <c r="O15" s="340"/>
      <c r="P15" s="38"/>
      <c r="Q15" s="38"/>
      <c r="R15" s="40"/>
      <c r="S15" s="40"/>
      <c r="T15" s="340"/>
      <c r="U15" s="38">
        <v>5180</v>
      </c>
      <c r="V15" s="38" t="s">
        <v>362</v>
      </c>
      <c r="W15" s="38"/>
      <c r="X15" s="38"/>
      <c r="Y15" s="40">
        <v>2538.54</v>
      </c>
      <c r="Z15" s="40">
        <v>1692.3600000000001</v>
      </c>
      <c r="AA15" s="340"/>
      <c r="AB15" s="38"/>
      <c r="AC15" s="38"/>
      <c r="AD15" s="38"/>
      <c r="AE15" s="38"/>
      <c r="AF15" s="40"/>
      <c r="AG15" s="40"/>
      <c r="AH15" s="340"/>
      <c r="AI15" s="38"/>
      <c r="AJ15" s="38"/>
      <c r="AK15" s="38"/>
      <c r="AL15" s="38"/>
      <c r="AM15" s="40"/>
      <c r="AN15" s="41"/>
      <c r="AO15" s="294"/>
      <c r="AP15" s="335"/>
      <c r="AQ15" s="335"/>
      <c r="AR15" s="335"/>
      <c r="AS15" s="335"/>
      <c r="AT15" s="294"/>
      <c r="AU15" s="38">
        <v>5380</v>
      </c>
      <c r="AV15" s="180" t="s">
        <v>379</v>
      </c>
      <c r="AW15" s="40">
        <v>36.99</v>
      </c>
      <c r="AX15" s="40">
        <v>24.660000000000004</v>
      </c>
      <c r="AY15" s="300"/>
      <c r="AZ15" s="335"/>
      <c r="BA15" s="335"/>
      <c r="BB15" s="335"/>
      <c r="BC15" s="335"/>
      <c r="BD15" s="294"/>
      <c r="BE15" s="103"/>
      <c r="BG15" s="103"/>
      <c r="BH15" s="104"/>
    </row>
    <row r="16" spans="1:62" s="30" customFormat="1" ht="14" x14ac:dyDescent="0.35">
      <c r="B16" s="38"/>
      <c r="C16" s="38"/>
      <c r="D16" s="38"/>
      <c r="E16" s="38"/>
      <c r="F16" s="39"/>
      <c r="G16" s="40" t="s">
        <v>6</v>
      </c>
      <c r="H16" s="340"/>
      <c r="I16" s="38"/>
      <c r="J16" s="38"/>
      <c r="K16" s="38"/>
      <c r="L16" s="38"/>
      <c r="M16" s="40"/>
      <c r="N16" s="40"/>
      <c r="O16" s="340"/>
      <c r="P16" s="38"/>
      <c r="Q16" s="38"/>
      <c r="R16" s="40"/>
      <c r="S16" s="40"/>
      <c r="T16" s="340"/>
      <c r="U16" s="38">
        <v>5185</v>
      </c>
      <c r="V16" s="38" t="s">
        <v>363</v>
      </c>
      <c r="W16" s="38"/>
      <c r="X16" s="38"/>
      <c r="Y16" s="40">
        <v>2751.3</v>
      </c>
      <c r="Z16" s="40">
        <v>1834.2</v>
      </c>
      <c r="AA16" s="340"/>
      <c r="AB16" s="38"/>
      <c r="AC16" s="38"/>
      <c r="AD16" s="38"/>
      <c r="AE16" s="38"/>
      <c r="AF16" s="40"/>
      <c r="AG16" s="40"/>
      <c r="AH16" s="340"/>
      <c r="AI16" s="38"/>
      <c r="AJ16" s="38"/>
      <c r="AK16" s="38"/>
      <c r="AL16" s="38"/>
      <c r="AM16" s="40"/>
      <c r="AN16" s="41"/>
      <c r="AO16" s="294"/>
      <c r="AP16" s="335"/>
      <c r="AQ16" s="335"/>
      <c r="AR16" s="335"/>
      <c r="AS16" s="335"/>
      <c r="AT16" s="294"/>
      <c r="AU16" s="38">
        <v>5200</v>
      </c>
      <c r="AV16" s="180" t="s">
        <v>352</v>
      </c>
      <c r="AW16" s="40">
        <v>1419.3899999999999</v>
      </c>
      <c r="AX16" s="40">
        <v>946.2600000000001</v>
      </c>
      <c r="AY16" s="300"/>
      <c r="AZ16" s="335"/>
      <c r="BA16" s="335"/>
      <c r="BB16" s="335"/>
      <c r="BC16" s="335"/>
      <c r="BD16" s="294"/>
      <c r="BE16" s="325" t="s">
        <v>243</v>
      </c>
      <c r="BG16" s="102"/>
      <c r="BH16" s="102"/>
    </row>
    <row r="17" spans="2:60" s="30" customFormat="1" thickBot="1" x14ac:dyDescent="0.4">
      <c r="B17" s="38"/>
      <c r="C17" s="38"/>
      <c r="D17" s="38"/>
      <c r="E17" s="38"/>
      <c r="F17" s="39"/>
      <c r="G17" s="40"/>
      <c r="H17" s="340"/>
      <c r="I17" s="38"/>
      <c r="J17" s="38"/>
      <c r="K17" s="38"/>
      <c r="L17" s="38"/>
      <c r="M17" s="40"/>
      <c r="N17" s="40"/>
      <c r="O17" s="340"/>
      <c r="P17" s="38"/>
      <c r="Q17" s="38"/>
      <c r="R17" s="40"/>
      <c r="S17" s="40"/>
      <c r="T17" s="340"/>
      <c r="U17" s="38">
        <v>5240</v>
      </c>
      <c r="V17" s="38" t="s">
        <v>364</v>
      </c>
      <c r="W17" s="38"/>
      <c r="X17" s="38"/>
      <c r="Y17" s="40">
        <v>32.129999999999995</v>
      </c>
      <c r="Z17" s="40">
        <v>21.42</v>
      </c>
      <c r="AA17" s="340"/>
      <c r="AB17" s="38"/>
      <c r="AC17" s="38"/>
      <c r="AD17" s="38"/>
      <c r="AE17" s="38"/>
      <c r="AF17" s="40"/>
      <c r="AG17" s="40"/>
      <c r="AH17" s="340"/>
      <c r="AI17" s="38"/>
      <c r="AJ17" s="38"/>
      <c r="AK17" s="38"/>
      <c r="AL17" s="38"/>
      <c r="AM17" s="40"/>
      <c r="AN17" s="41"/>
      <c r="AO17" s="294"/>
      <c r="AP17" s="335"/>
      <c r="AQ17" s="335"/>
      <c r="AR17" s="335"/>
      <c r="AS17" s="335"/>
      <c r="AT17" s="294"/>
      <c r="AU17" s="38">
        <v>5210</v>
      </c>
      <c r="AV17" s="180" t="s">
        <v>353</v>
      </c>
      <c r="AW17" s="40">
        <v>88.559999999999988</v>
      </c>
      <c r="AX17" s="40">
        <v>59.040000000000006</v>
      </c>
      <c r="AY17" s="300"/>
      <c r="AZ17" s="335"/>
      <c r="BA17" s="335"/>
      <c r="BB17" s="335"/>
      <c r="BC17" s="335"/>
      <c r="BD17" s="294"/>
      <c r="BE17" s="326"/>
      <c r="BG17" s="102"/>
      <c r="BH17" s="102"/>
    </row>
    <row r="18" spans="2:60" s="30" customFormat="1" ht="21" customHeight="1" thickBot="1" x14ac:dyDescent="0.4">
      <c r="B18" s="38"/>
      <c r="C18" s="38"/>
      <c r="D18" s="38"/>
      <c r="E18" s="38"/>
      <c r="F18" s="39"/>
      <c r="G18" s="40"/>
      <c r="H18" s="340"/>
      <c r="I18" s="38"/>
      <c r="J18" s="38"/>
      <c r="K18" s="38"/>
      <c r="L18" s="38"/>
      <c r="M18" s="40"/>
      <c r="N18" s="40"/>
      <c r="O18" s="340"/>
      <c r="P18" s="38"/>
      <c r="Q18" s="38"/>
      <c r="R18" s="40"/>
      <c r="S18" s="40"/>
      <c r="T18" s="340"/>
      <c r="U18" s="38">
        <v>5441</v>
      </c>
      <c r="V18" s="38" t="s">
        <v>365</v>
      </c>
      <c r="W18" s="38"/>
      <c r="X18" s="38"/>
      <c r="Y18" s="40">
        <v>853.47</v>
      </c>
      <c r="Z18" s="40">
        <v>568.98</v>
      </c>
      <c r="AA18" s="340"/>
      <c r="AB18" s="38"/>
      <c r="AC18" s="38"/>
      <c r="AD18" s="38"/>
      <c r="AE18" s="38"/>
      <c r="AF18" s="40"/>
      <c r="AG18" s="40"/>
      <c r="AH18" s="340"/>
      <c r="AI18" s="38"/>
      <c r="AJ18" s="38" t="s">
        <v>6</v>
      </c>
      <c r="AK18" s="38"/>
      <c r="AL18" s="38"/>
      <c r="AM18" s="40"/>
      <c r="AN18" s="41"/>
      <c r="AO18" s="294"/>
      <c r="AP18" s="335"/>
      <c r="AQ18" s="335"/>
      <c r="AR18" s="335"/>
      <c r="AS18" s="335"/>
      <c r="AT18" s="294"/>
      <c r="AU18" s="38">
        <v>5280</v>
      </c>
      <c r="AV18" s="180" t="s">
        <v>354</v>
      </c>
      <c r="AW18" s="40">
        <v>245.43</v>
      </c>
      <c r="AX18" s="40">
        <v>163.62</v>
      </c>
      <c r="AY18" s="300"/>
      <c r="AZ18" s="335"/>
      <c r="BA18" s="335"/>
      <c r="BB18" s="335"/>
      <c r="BC18" s="335"/>
      <c r="BD18" s="294"/>
      <c r="BE18" s="141"/>
      <c r="BG18" s="104"/>
      <c r="BH18" s="104"/>
    </row>
    <row r="19" spans="2:60" s="30" customFormat="1" ht="21" customHeight="1" x14ac:dyDescent="0.35">
      <c r="B19" s="38"/>
      <c r="C19" s="38"/>
      <c r="D19" s="38"/>
      <c r="E19" s="38"/>
      <c r="F19" s="39"/>
      <c r="G19" s="40"/>
      <c r="H19" s="340"/>
      <c r="I19" s="38"/>
      <c r="J19" s="38"/>
      <c r="K19" s="38"/>
      <c r="L19" s="38"/>
      <c r="M19" s="40"/>
      <c r="N19" s="40"/>
      <c r="O19" s="340"/>
      <c r="P19" s="38"/>
      <c r="Q19" s="38"/>
      <c r="R19" s="40"/>
      <c r="S19" s="40"/>
      <c r="T19" s="340"/>
      <c r="U19" s="38"/>
      <c r="V19" s="38"/>
      <c r="W19" s="38"/>
      <c r="X19" s="38"/>
      <c r="Y19" s="40"/>
      <c r="Z19" s="40"/>
      <c r="AA19" s="340"/>
      <c r="AB19" s="38"/>
      <c r="AC19" s="38"/>
      <c r="AD19" s="38"/>
      <c r="AE19" s="38"/>
      <c r="AF19" s="40"/>
      <c r="AG19" s="40"/>
      <c r="AH19" s="340"/>
      <c r="AI19" s="38"/>
      <c r="AJ19" s="38"/>
      <c r="AK19" s="38"/>
      <c r="AL19" s="38"/>
      <c r="AM19" s="40"/>
      <c r="AN19" s="41"/>
      <c r="AO19" s="294"/>
      <c r="AP19" s="335"/>
      <c r="AQ19" s="335"/>
      <c r="AR19" s="335"/>
      <c r="AS19" s="335"/>
      <c r="AT19" s="294"/>
      <c r="AU19" s="38">
        <v>5180</v>
      </c>
      <c r="AV19" s="180" t="s">
        <v>362</v>
      </c>
      <c r="AW19" s="40">
        <v>125.55</v>
      </c>
      <c r="AX19" s="40">
        <v>83.7</v>
      </c>
      <c r="AY19" s="300"/>
      <c r="AZ19" s="335"/>
      <c r="BA19" s="335"/>
      <c r="BB19" s="335"/>
      <c r="BC19" s="335"/>
      <c r="BD19" s="294"/>
      <c r="BG19" s="104"/>
      <c r="BH19" s="104"/>
    </row>
    <row r="20" spans="2:60" s="30" customFormat="1" ht="21" customHeight="1" x14ac:dyDescent="0.35">
      <c r="B20" s="38"/>
      <c r="C20" s="38"/>
      <c r="D20" s="38"/>
      <c r="E20" s="38"/>
      <c r="F20" s="39"/>
      <c r="G20" s="40"/>
      <c r="H20" s="340"/>
      <c r="I20" s="38"/>
      <c r="J20" s="38"/>
      <c r="K20" s="38"/>
      <c r="L20" s="38"/>
      <c r="M20" s="40"/>
      <c r="N20" s="40"/>
      <c r="O20" s="340"/>
      <c r="P20" s="38"/>
      <c r="Q20" s="38"/>
      <c r="R20" s="40"/>
      <c r="S20" s="40"/>
      <c r="T20" s="340"/>
      <c r="U20" s="38"/>
      <c r="V20" s="38"/>
      <c r="W20" s="38"/>
      <c r="X20" s="38"/>
      <c r="Y20" s="40"/>
      <c r="Z20" s="40"/>
      <c r="AA20" s="340"/>
      <c r="AB20" s="38"/>
      <c r="AC20" s="38"/>
      <c r="AD20" s="38"/>
      <c r="AE20" s="38"/>
      <c r="AF20" s="40"/>
      <c r="AG20" s="40"/>
      <c r="AH20" s="340"/>
      <c r="AI20" s="38"/>
      <c r="AJ20" s="38"/>
      <c r="AK20" s="38"/>
      <c r="AL20" s="38"/>
      <c r="AM20" s="40"/>
      <c r="AN20" s="41"/>
      <c r="AO20" s="294"/>
      <c r="AP20" s="335"/>
      <c r="AQ20" s="335"/>
      <c r="AR20" s="335"/>
      <c r="AS20" s="335"/>
      <c r="AT20" s="294"/>
      <c r="AU20" s="38">
        <v>5185</v>
      </c>
      <c r="AV20" s="180" t="s">
        <v>363</v>
      </c>
      <c r="AW20" s="40">
        <v>417.41999999999996</v>
      </c>
      <c r="AX20" s="40">
        <v>278.28000000000003</v>
      </c>
      <c r="AY20" s="300"/>
      <c r="AZ20" s="335"/>
      <c r="BA20" s="335"/>
      <c r="BB20" s="335"/>
      <c r="BC20" s="335"/>
      <c r="BD20" s="294"/>
      <c r="BG20" s="104"/>
      <c r="BH20" s="104"/>
    </row>
    <row r="21" spans="2:60" s="30" customFormat="1" ht="21" customHeight="1" x14ac:dyDescent="0.35">
      <c r="B21" s="38"/>
      <c r="C21" s="38"/>
      <c r="D21" s="38"/>
      <c r="E21" s="38"/>
      <c r="F21" s="39"/>
      <c r="G21" s="40"/>
      <c r="H21" s="340"/>
      <c r="I21" s="38"/>
      <c r="J21" s="38"/>
      <c r="K21" s="38"/>
      <c r="L21" s="38"/>
      <c r="M21" s="40"/>
      <c r="N21" s="40"/>
      <c r="O21" s="340"/>
      <c r="P21" s="38"/>
      <c r="Q21" s="38"/>
      <c r="R21" s="40"/>
      <c r="S21" s="40"/>
      <c r="T21" s="340"/>
      <c r="U21" s="38"/>
      <c r="V21" s="38"/>
      <c r="W21" s="38"/>
      <c r="X21" s="38"/>
      <c r="Y21" s="40"/>
      <c r="Z21" s="40"/>
      <c r="AA21" s="340"/>
      <c r="AB21" s="38"/>
      <c r="AC21" s="38"/>
      <c r="AD21" s="38"/>
      <c r="AE21" s="38"/>
      <c r="AF21" s="40"/>
      <c r="AG21" s="40"/>
      <c r="AH21" s="340"/>
      <c r="AI21" s="38"/>
      <c r="AJ21" s="38"/>
      <c r="AK21" s="38"/>
      <c r="AL21" s="38"/>
      <c r="AM21" s="40"/>
      <c r="AN21" s="41"/>
      <c r="AO21" s="294"/>
      <c r="AP21" s="335"/>
      <c r="AQ21" s="335"/>
      <c r="AR21" s="335"/>
      <c r="AS21" s="335"/>
      <c r="AT21" s="294"/>
      <c r="AU21" s="38">
        <v>5240</v>
      </c>
      <c r="AV21" s="180" t="s">
        <v>364</v>
      </c>
      <c r="AW21" s="40">
        <v>319.95</v>
      </c>
      <c r="AX21" s="40">
        <v>213.3</v>
      </c>
      <c r="AY21" s="300"/>
      <c r="AZ21" s="335"/>
      <c r="BA21" s="335"/>
      <c r="BB21" s="335"/>
      <c r="BC21" s="335"/>
      <c r="BD21" s="294"/>
      <c r="BG21" s="104"/>
      <c r="BH21" s="104"/>
    </row>
    <row r="22" spans="2:60" s="30" customFormat="1" ht="21" customHeight="1" x14ac:dyDescent="0.35">
      <c r="B22" s="38"/>
      <c r="C22" s="38"/>
      <c r="D22" s="38"/>
      <c r="E22" s="38"/>
      <c r="F22" s="39"/>
      <c r="G22" s="40"/>
      <c r="H22" s="340"/>
      <c r="I22" s="38"/>
      <c r="J22" s="38"/>
      <c r="K22" s="38"/>
      <c r="L22" s="38"/>
      <c r="M22" s="40"/>
      <c r="N22" s="40"/>
      <c r="O22" s="340"/>
      <c r="P22" s="38"/>
      <c r="Q22" s="38"/>
      <c r="R22" s="40"/>
      <c r="S22" s="40"/>
      <c r="T22" s="340"/>
      <c r="U22" s="38"/>
      <c r="V22" s="38"/>
      <c r="W22" s="38"/>
      <c r="X22" s="38"/>
      <c r="Y22" s="40"/>
      <c r="Z22" s="40"/>
      <c r="AA22" s="340"/>
      <c r="AB22" s="38"/>
      <c r="AC22" s="38"/>
      <c r="AD22" s="38"/>
      <c r="AE22" s="38"/>
      <c r="AF22" s="40"/>
      <c r="AG22" s="40"/>
      <c r="AH22" s="340"/>
      <c r="AI22" s="38"/>
      <c r="AJ22" s="38"/>
      <c r="AK22" s="38"/>
      <c r="AL22" s="38"/>
      <c r="AM22" s="40"/>
      <c r="AN22" s="41"/>
      <c r="AO22" s="294"/>
      <c r="AP22" s="335"/>
      <c r="AQ22" s="335"/>
      <c r="AR22" s="335"/>
      <c r="AS22" s="335"/>
      <c r="AT22" s="294"/>
      <c r="AU22" s="38">
        <v>5150</v>
      </c>
      <c r="AV22" s="180" t="s">
        <v>380</v>
      </c>
      <c r="AW22" s="40">
        <v>593.19000000000005</v>
      </c>
      <c r="AX22" s="40">
        <v>395.46000000000004</v>
      </c>
      <c r="AY22" s="300"/>
      <c r="AZ22" s="335"/>
      <c r="BA22" s="335"/>
      <c r="BB22" s="335"/>
      <c r="BC22" s="335"/>
      <c r="BD22" s="294"/>
      <c r="BG22" s="104"/>
      <c r="BH22" s="104"/>
    </row>
    <row r="23" spans="2:60" s="30" customFormat="1" ht="21" customHeight="1" x14ac:dyDescent="0.35">
      <c r="B23" s="38"/>
      <c r="C23" s="38"/>
      <c r="D23" s="38"/>
      <c r="E23" s="38"/>
      <c r="F23" s="39"/>
      <c r="G23" s="40"/>
      <c r="H23" s="340"/>
      <c r="I23" s="38"/>
      <c r="J23" s="38"/>
      <c r="K23" s="38"/>
      <c r="L23" s="38"/>
      <c r="M23" s="40"/>
      <c r="N23" s="40"/>
      <c r="O23" s="340"/>
      <c r="P23" s="38"/>
      <c r="Q23" s="38"/>
      <c r="R23" s="40"/>
      <c r="S23" s="40"/>
      <c r="T23" s="340"/>
      <c r="U23" s="38"/>
      <c r="V23" s="38"/>
      <c r="W23" s="38"/>
      <c r="X23" s="38"/>
      <c r="Y23" s="40"/>
      <c r="Z23" s="40"/>
      <c r="AA23" s="340"/>
      <c r="AB23" s="38"/>
      <c r="AC23" s="38"/>
      <c r="AD23" s="38"/>
      <c r="AE23" s="38"/>
      <c r="AF23" s="40"/>
      <c r="AG23" s="40"/>
      <c r="AH23" s="340"/>
      <c r="AI23" s="38"/>
      <c r="AJ23" s="38"/>
      <c r="AK23" s="38"/>
      <c r="AL23" s="38"/>
      <c r="AM23" s="40"/>
      <c r="AN23" s="41"/>
      <c r="AO23" s="294"/>
      <c r="AP23" s="335"/>
      <c r="AQ23" s="335"/>
      <c r="AR23" s="335"/>
      <c r="AS23" s="335"/>
      <c r="AT23" s="294"/>
      <c r="AU23" s="38">
        <v>5330</v>
      </c>
      <c r="AV23" s="180" t="s">
        <v>381</v>
      </c>
      <c r="AW23" s="40">
        <v>716.04000000000008</v>
      </c>
      <c r="AX23" s="40">
        <v>477.36</v>
      </c>
      <c r="AY23" s="300"/>
      <c r="AZ23" s="335"/>
      <c r="BA23" s="335"/>
      <c r="BB23" s="335"/>
      <c r="BC23" s="335"/>
      <c r="BD23" s="294"/>
      <c r="BG23" s="104"/>
      <c r="BH23" s="104"/>
    </row>
    <row r="24" spans="2:60" s="30" customFormat="1" ht="21" customHeight="1" x14ac:dyDescent="0.35">
      <c r="B24" s="38"/>
      <c r="C24" s="38"/>
      <c r="D24" s="38"/>
      <c r="E24" s="38"/>
      <c r="F24" s="39"/>
      <c r="G24" s="40"/>
      <c r="H24" s="340"/>
      <c r="I24" s="38"/>
      <c r="J24" s="38"/>
      <c r="K24" s="38"/>
      <c r="L24" s="38"/>
      <c r="M24" s="40"/>
      <c r="N24" s="40"/>
      <c r="O24" s="340"/>
      <c r="P24" s="38"/>
      <c r="Q24" s="38"/>
      <c r="R24" s="40"/>
      <c r="S24" s="40"/>
      <c r="T24" s="340"/>
      <c r="U24" s="38"/>
      <c r="V24" s="38"/>
      <c r="W24" s="38"/>
      <c r="X24" s="38"/>
      <c r="Y24" s="40"/>
      <c r="Z24" s="40"/>
      <c r="AA24" s="340"/>
      <c r="AB24" s="38"/>
      <c r="AC24" s="38"/>
      <c r="AD24" s="38"/>
      <c r="AE24" s="38"/>
      <c r="AF24" s="40"/>
      <c r="AG24" s="40"/>
      <c r="AH24" s="340"/>
      <c r="AI24" s="38"/>
      <c r="AJ24" s="38"/>
      <c r="AK24" s="38"/>
      <c r="AL24" s="38"/>
      <c r="AM24" s="40"/>
      <c r="AN24" s="41"/>
      <c r="AO24" s="294"/>
      <c r="AP24" s="335"/>
      <c r="AQ24" s="335"/>
      <c r="AR24" s="335"/>
      <c r="AS24" s="335"/>
      <c r="AT24" s="294"/>
      <c r="AU24" s="38">
        <v>5340</v>
      </c>
      <c r="AV24" s="180" t="s">
        <v>382</v>
      </c>
      <c r="AW24" s="40">
        <v>601.55999999999995</v>
      </c>
      <c r="AX24" s="40">
        <v>401.04</v>
      </c>
      <c r="AY24" s="300"/>
      <c r="AZ24" s="335"/>
      <c r="BA24" s="335"/>
      <c r="BB24" s="335"/>
      <c r="BC24" s="335"/>
      <c r="BD24" s="294"/>
      <c r="BG24" s="104"/>
      <c r="BH24" s="104"/>
    </row>
    <row r="25" spans="2:60" s="30" customFormat="1" ht="21" customHeight="1" x14ac:dyDescent="0.35">
      <c r="B25" s="38"/>
      <c r="C25" s="38"/>
      <c r="D25" s="38"/>
      <c r="E25" s="38"/>
      <c r="F25" s="39"/>
      <c r="G25" s="40"/>
      <c r="H25" s="340"/>
      <c r="I25" s="38"/>
      <c r="J25" s="38"/>
      <c r="K25" s="38"/>
      <c r="L25" s="38"/>
      <c r="M25" s="40"/>
      <c r="N25" s="40"/>
      <c r="O25" s="340"/>
      <c r="P25" s="38"/>
      <c r="Q25" s="38"/>
      <c r="R25" s="40"/>
      <c r="S25" s="40"/>
      <c r="T25" s="340"/>
      <c r="U25" s="38"/>
      <c r="V25" s="38"/>
      <c r="W25" s="38"/>
      <c r="X25" s="38"/>
      <c r="Y25" s="40"/>
      <c r="Z25" s="40"/>
      <c r="AA25" s="340"/>
      <c r="AB25" s="38"/>
      <c r="AC25" s="38"/>
      <c r="AD25" s="38"/>
      <c r="AE25" s="38"/>
      <c r="AF25" s="40"/>
      <c r="AG25" s="40"/>
      <c r="AH25" s="340"/>
      <c r="AI25" s="38"/>
      <c r="AJ25" s="38"/>
      <c r="AK25" s="38"/>
      <c r="AL25" s="38"/>
      <c r="AM25" s="40"/>
      <c r="AN25" s="41"/>
      <c r="AO25" s="294"/>
      <c r="AP25" s="335"/>
      <c r="AQ25" s="335"/>
      <c r="AR25" s="335"/>
      <c r="AS25" s="335"/>
      <c r="AT25" s="294"/>
      <c r="AU25" s="38">
        <v>5350</v>
      </c>
      <c r="AV25" s="180" t="s">
        <v>380</v>
      </c>
      <c r="AW25" s="40">
        <v>773.81999999999994</v>
      </c>
      <c r="AX25" s="40">
        <v>515.88000000000011</v>
      </c>
      <c r="AY25" s="300"/>
      <c r="AZ25" s="335"/>
      <c r="BA25" s="335"/>
      <c r="BB25" s="335"/>
      <c r="BC25" s="335"/>
      <c r="BD25" s="294"/>
      <c r="BG25" s="104"/>
      <c r="BH25" s="104"/>
    </row>
    <row r="26" spans="2:60" s="30" customFormat="1" ht="21" customHeight="1" x14ac:dyDescent="0.35">
      <c r="B26" s="38"/>
      <c r="C26" s="38"/>
      <c r="D26" s="38"/>
      <c r="E26" s="38"/>
      <c r="F26" s="39"/>
      <c r="G26" s="40"/>
      <c r="H26" s="340"/>
      <c r="I26" s="38"/>
      <c r="J26" s="38"/>
      <c r="K26" s="38"/>
      <c r="L26" s="38"/>
      <c r="M26" s="40"/>
      <c r="N26" s="40"/>
      <c r="O26" s="340"/>
      <c r="P26" s="38"/>
      <c r="Q26" s="38"/>
      <c r="R26" s="40"/>
      <c r="S26" s="40"/>
      <c r="T26" s="340"/>
      <c r="U26" s="38"/>
      <c r="V26" s="38"/>
      <c r="W26" s="38"/>
      <c r="X26" s="38"/>
      <c r="Y26" s="40"/>
      <c r="Z26" s="40"/>
      <c r="AA26" s="340"/>
      <c r="AB26" s="38"/>
      <c r="AC26" s="38"/>
      <c r="AD26" s="38"/>
      <c r="AE26" s="38"/>
      <c r="AF26" s="40"/>
      <c r="AG26" s="40"/>
      <c r="AH26" s="340"/>
      <c r="AI26" s="38"/>
      <c r="AJ26" s="38"/>
      <c r="AK26" s="38"/>
      <c r="AL26" s="38"/>
      <c r="AM26" s="40"/>
      <c r="AN26" s="41"/>
      <c r="AO26" s="294"/>
      <c r="AP26" s="335"/>
      <c r="AQ26" s="335"/>
      <c r="AR26" s="335"/>
      <c r="AS26" s="335"/>
      <c r="AT26" s="294"/>
      <c r="AU26" s="38">
        <v>5245</v>
      </c>
      <c r="AV26" s="180" t="s">
        <v>383</v>
      </c>
      <c r="AW26" s="40">
        <v>290.52000000000004</v>
      </c>
      <c r="AX26" s="40">
        <v>193.68</v>
      </c>
      <c r="AY26" s="300"/>
      <c r="AZ26" s="335"/>
      <c r="BA26" s="335"/>
      <c r="BB26" s="335"/>
      <c r="BC26" s="335"/>
      <c r="BD26" s="294"/>
      <c r="BG26" s="104"/>
      <c r="BH26" s="104"/>
    </row>
    <row r="27" spans="2:60" s="30" customFormat="1" ht="21" customHeight="1" x14ac:dyDescent="0.35">
      <c r="B27" s="38"/>
      <c r="C27" s="38"/>
      <c r="D27" s="38"/>
      <c r="E27" s="38"/>
      <c r="F27" s="39"/>
      <c r="G27" s="40"/>
      <c r="H27" s="340"/>
      <c r="I27" s="38"/>
      <c r="J27" s="38"/>
      <c r="K27" s="38"/>
      <c r="L27" s="38"/>
      <c r="M27" s="40"/>
      <c r="N27" s="40"/>
      <c r="O27" s="340"/>
      <c r="P27" s="38"/>
      <c r="Q27" s="38"/>
      <c r="R27" s="40"/>
      <c r="S27" s="40"/>
      <c r="T27" s="340"/>
      <c r="U27" s="38"/>
      <c r="V27" s="38"/>
      <c r="W27" s="38"/>
      <c r="X27" s="38"/>
      <c r="Y27" s="40"/>
      <c r="Z27" s="40"/>
      <c r="AA27" s="340"/>
      <c r="AB27" s="38"/>
      <c r="AC27" s="38"/>
      <c r="AD27" s="38"/>
      <c r="AE27" s="38"/>
      <c r="AF27" s="40"/>
      <c r="AG27" s="40"/>
      <c r="AH27" s="340"/>
      <c r="AI27" s="38"/>
      <c r="AJ27" s="38"/>
      <c r="AK27" s="38"/>
      <c r="AL27" s="38"/>
      <c r="AM27" s="40"/>
      <c r="AN27" s="41"/>
      <c r="AO27" s="294"/>
      <c r="AP27" s="335"/>
      <c r="AQ27" s="335"/>
      <c r="AR27" s="335"/>
      <c r="AS27" s="335"/>
      <c r="AT27" s="294"/>
      <c r="AU27" s="38">
        <v>5440</v>
      </c>
      <c r="AV27" s="180" t="s">
        <v>384</v>
      </c>
      <c r="AW27" s="40">
        <v>1977.4799999999998</v>
      </c>
      <c r="AX27" s="40">
        <v>1318.3200000000002</v>
      </c>
      <c r="AY27" s="300"/>
      <c r="AZ27" s="335"/>
      <c r="BA27" s="335"/>
      <c r="BB27" s="335"/>
      <c r="BC27" s="335"/>
      <c r="BD27" s="294"/>
      <c r="BG27" s="104"/>
      <c r="BH27" s="104"/>
    </row>
    <row r="28" spans="2:60" s="30" customFormat="1" ht="21" customHeight="1" x14ac:dyDescent="0.35">
      <c r="B28" s="38"/>
      <c r="C28" s="38"/>
      <c r="D28" s="38"/>
      <c r="E28" s="38"/>
      <c r="F28" s="39"/>
      <c r="G28" s="40"/>
      <c r="H28" s="340"/>
      <c r="I28" s="38"/>
      <c r="J28" s="38"/>
      <c r="K28" s="38"/>
      <c r="L28" s="38"/>
      <c r="M28" s="40"/>
      <c r="N28" s="40"/>
      <c r="O28" s="340"/>
      <c r="P28" s="38"/>
      <c r="Q28" s="38"/>
      <c r="R28" s="40"/>
      <c r="S28" s="40"/>
      <c r="T28" s="340"/>
      <c r="U28" s="38"/>
      <c r="V28" s="38"/>
      <c r="W28" s="38"/>
      <c r="X28" s="38"/>
      <c r="Y28" s="40"/>
      <c r="Z28" s="40"/>
      <c r="AA28" s="340"/>
      <c r="AB28" s="38"/>
      <c r="AC28" s="38"/>
      <c r="AD28" s="38"/>
      <c r="AE28" s="38"/>
      <c r="AF28" s="40"/>
      <c r="AG28" s="40"/>
      <c r="AH28" s="340"/>
      <c r="AI28" s="38"/>
      <c r="AJ28" s="38"/>
      <c r="AK28" s="38"/>
      <c r="AL28" s="38"/>
      <c r="AM28" s="40"/>
      <c r="AN28" s="41"/>
      <c r="AO28" s="294"/>
      <c r="AP28" s="335"/>
      <c r="AQ28" s="335"/>
      <c r="AR28" s="335"/>
      <c r="AS28" s="335"/>
      <c r="AT28" s="294"/>
      <c r="AU28" s="38">
        <v>5441</v>
      </c>
      <c r="AV28" s="180" t="s">
        <v>365</v>
      </c>
      <c r="AW28" s="40">
        <v>3782.9700000000003</v>
      </c>
      <c r="AX28" s="40">
        <v>2521.9800000000005</v>
      </c>
      <c r="AY28" s="300"/>
      <c r="AZ28" s="335"/>
      <c r="BA28" s="335"/>
      <c r="BB28" s="335"/>
      <c r="BC28" s="335"/>
      <c r="BD28" s="294"/>
      <c r="BG28" s="104"/>
      <c r="BH28" s="104"/>
    </row>
    <row r="29" spans="2:60" s="30" customFormat="1" ht="21" customHeight="1" x14ac:dyDescent="0.35">
      <c r="B29" s="38"/>
      <c r="C29" s="38"/>
      <c r="D29" s="38"/>
      <c r="E29" s="38"/>
      <c r="F29" s="39"/>
      <c r="G29" s="40"/>
      <c r="H29" s="340"/>
      <c r="I29" s="38"/>
      <c r="J29" s="38"/>
      <c r="K29" s="38"/>
      <c r="L29" s="38"/>
      <c r="M29" s="40"/>
      <c r="N29" s="40"/>
      <c r="O29" s="340"/>
      <c r="P29" s="38"/>
      <c r="Q29" s="38"/>
      <c r="R29" s="40"/>
      <c r="S29" s="40"/>
      <c r="T29" s="340"/>
      <c r="U29" s="38"/>
      <c r="V29" s="38"/>
      <c r="W29" s="38"/>
      <c r="X29" s="38"/>
      <c r="Y29" s="40"/>
      <c r="Z29" s="40"/>
      <c r="AA29" s="340"/>
      <c r="AB29" s="38"/>
      <c r="AC29" s="38"/>
      <c r="AD29" s="38"/>
      <c r="AE29" s="38"/>
      <c r="AF29" s="40"/>
      <c r="AG29" s="40"/>
      <c r="AH29" s="340"/>
      <c r="AI29" s="38"/>
      <c r="AJ29" s="38"/>
      <c r="AK29" s="38"/>
      <c r="AL29" s="38"/>
      <c r="AM29" s="40"/>
      <c r="AN29" s="41"/>
      <c r="AO29" s="294"/>
      <c r="AP29" s="335"/>
      <c r="AQ29" s="335"/>
      <c r="AR29" s="335"/>
      <c r="AS29" s="335"/>
      <c r="AT29" s="294"/>
      <c r="AU29" s="38">
        <v>5442</v>
      </c>
      <c r="AV29" s="180" t="s">
        <v>385</v>
      </c>
      <c r="AW29" s="40">
        <v>158.22</v>
      </c>
      <c r="AX29" s="40">
        <v>105.48</v>
      </c>
      <c r="AY29" s="300"/>
      <c r="AZ29" s="335"/>
      <c r="BA29" s="335"/>
      <c r="BB29" s="335"/>
      <c r="BC29" s="335"/>
      <c r="BD29" s="294"/>
      <c r="BG29" s="104"/>
      <c r="BH29" s="104"/>
    </row>
    <row r="30" spans="2:60" s="30" customFormat="1" ht="19.399999999999999" customHeight="1" x14ac:dyDescent="0.35">
      <c r="B30" s="38"/>
      <c r="C30" s="38"/>
      <c r="D30" s="38"/>
      <c r="E30" s="38"/>
      <c r="F30" s="39"/>
      <c r="G30" s="40"/>
      <c r="H30" s="340"/>
      <c r="I30" s="38"/>
      <c r="J30" s="38"/>
      <c r="K30" s="38"/>
      <c r="L30" s="38"/>
      <c r="M30" s="40"/>
      <c r="N30" s="40"/>
      <c r="O30" s="340"/>
      <c r="P30" s="38"/>
      <c r="Q30" s="38"/>
      <c r="R30" s="40"/>
      <c r="S30" s="40"/>
      <c r="T30" s="340"/>
      <c r="U30" s="38"/>
      <c r="V30" s="38"/>
      <c r="W30" s="38"/>
      <c r="X30" s="38"/>
      <c r="Y30" s="40"/>
      <c r="Z30" s="40"/>
      <c r="AA30" s="340"/>
      <c r="AB30" s="38"/>
      <c r="AC30" s="38"/>
      <c r="AD30" s="38"/>
      <c r="AE30" s="38"/>
      <c r="AF30" s="40"/>
      <c r="AG30" s="40"/>
      <c r="AH30" s="340"/>
      <c r="AI30" s="38"/>
      <c r="AJ30" s="38"/>
      <c r="AK30" s="38"/>
      <c r="AL30" s="38"/>
      <c r="AM30" s="40"/>
      <c r="AN30" s="41"/>
      <c r="AO30" s="294"/>
      <c r="AP30" s="335"/>
      <c r="AQ30" s="335"/>
      <c r="AR30" s="335"/>
      <c r="AS30" s="335"/>
      <c r="AT30" s="294"/>
      <c r="AU30" s="38"/>
      <c r="AV30" s="38"/>
      <c r="AW30" s="40"/>
      <c r="AX30" s="40"/>
      <c r="AY30" s="300"/>
      <c r="AZ30" s="335"/>
      <c r="BA30" s="335"/>
      <c r="BB30" s="335"/>
      <c r="BC30" s="335"/>
      <c r="BD30" s="294"/>
      <c r="BE30" s="48"/>
      <c r="BG30" s="48"/>
      <c r="BH30" s="48"/>
    </row>
    <row r="31" spans="2:60" s="30" customFormat="1" ht="19.75" customHeight="1" thickBot="1" x14ac:dyDescent="0.4">
      <c r="B31" s="38"/>
      <c r="C31" s="38"/>
      <c r="D31" s="38"/>
      <c r="E31" s="38"/>
      <c r="F31" s="39"/>
      <c r="G31" s="40"/>
      <c r="H31" s="340"/>
      <c r="I31" s="38"/>
      <c r="J31" s="38"/>
      <c r="K31" s="38"/>
      <c r="L31" s="38"/>
      <c r="M31" s="40"/>
      <c r="N31" s="40"/>
      <c r="O31" s="340"/>
      <c r="P31" s="38"/>
      <c r="Q31" s="38"/>
      <c r="R31" s="40"/>
      <c r="S31" s="40"/>
      <c r="T31" s="340"/>
      <c r="U31" s="38"/>
      <c r="V31" s="38"/>
      <c r="W31" s="38"/>
      <c r="X31" s="38"/>
      <c r="Y31" s="40"/>
      <c r="Z31" s="40"/>
      <c r="AA31" s="340"/>
      <c r="AB31" s="38"/>
      <c r="AC31" s="38"/>
      <c r="AD31" s="38"/>
      <c r="AE31" s="38"/>
      <c r="AF31" s="40"/>
      <c r="AG31" s="40"/>
      <c r="AH31" s="340"/>
      <c r="AI31" s="38"/>
      <c r="AJ31" s="38"/>
      <c r="AK31" s="38"/>
      <c r="AL31" s="38"/>
      <c r="AM31" s="40"/>
      <c r="AN31" s="41"/>
      <c r="AO31" s="294"/>
      <c r="AP31" s="335"/>
      <c r="AQ31" s="335"/>
      <c r="AR31" s="335"/>
      <c r="AS31" s="335"/>
      <c r="AT31" s="294"/>
      <c r="AU31" s="38"/>
      <c r="AV31" s="38"/>
      <c r="AW31" s="40"/>
      <c r="AX31" s="40"/>
      <c r="AY31" s="300"/>
      <c r="AZ31" s="335"/>
      <c r="BA31" s="335"/>
      <c r="BB31" s="335"/>
      <c r="BC31" s="335"/>
      <c r="BD31" s="294"/>
    </row>
    <row r="32" spans="2:60" s="30" customFormat="1" ht="43.5" customHeight="1" thickBot="1" x14ac:dyDescent="0.4">
      <c r="B32" s="49"/>
      <c r="C32" s="49"/>
      <c r="D32" s="49"/>
      <c r="E32" s="49"/>
      <c r="F32" s="50"/>
      <c r="G32" s="51"/>
      <c r="H32" s="340"/>
      <c r="I32" s="49"/>
      <c r="J32" s="49"/>
      <c r="K32" s="49"/>
      <c r="L32" s="49"/>
      <c r="M32" s="51"/>
      <c r="N32" s="51"/>
      <c r="O32" s="340"/>
      <c r="P32" s="49"/>
      <c r="Q32" s="49"/>
      <c r="R32" s="51"/>
      <c r="S32" s="51"/>
      <c r="T32" s="340"/>
      <c r="U32" s="49"/>
      <c r="V32" s="49"/>
      <c r="W32" s="49"/>
      <c r="X32" s="49"/>
      <c r="Y32" s="51"/>
      <c r="Z32" s="51"/>
      <c r="AA32" s="340"/>
      <c r="AB32" s="49"/>
      <c r="AC32" s="49"/>
      <c r="AD32" s="49"/>
      <c r="AE32" s="49"/>
      <c r="AF32" s="51"/>
      <c r="AG32" s="51"/>
      <c r="AH32" s="340"/>
      <c r="AI32" s="49"/>
      <c r="AJ32" s="49"/>
      <c r="AK32" s="49"/>
      <c r="AL32" s="49"/>
      <c r="AM32" s="51"/>
      <c r="AN32" s="52"/>
      <c r="AO32" s="294"/>
      <c r="AP32" s="336"/>
      <c r="AQ32" s="337"/>
      <c r="AR32" s="53" t="s">
        <v>159</v>
      </c>
      <c r="AS32" s="54" t="s">
        <v>120</v>
      </c>
      <c r="AT32" s="294"/>
      <c r="AU32" s="55"/>
      <c r="AV32" s="49"/>
      <c r="AW32" s="51"/>
      <c r="AX32" s="51"/>
      <c r="AY32" s="300"/>
      <c r="AZ32" s="336"/>
      <c r="BA32" s="337"/>
      <c r="BB32" s="53" t="s">
        <v>159</v>
      </c>
      <c r="BC32" s="56" t="s">
        <v>120</v>
      </c>
      <c r="BD32" s="294"/>
    </row>
    <row r="33" spans="2:62" s="30" customFormat="1" ht="30" customHeight="1" thickBot="1" x14ac:dyDescent="0.4">
      <c r="B33" s="345" t="s">
        <v>30</v>
      </c>
      <c r="C33" s="293"/>
      <c r="D33" s="105">
        <f>SUM($D7:$D32)</f>
        <v>3803.5807860262012</v>
      </c>
      <c r="E33" s="105">
        <f>SUM($E7:$E32)</f>
        <v>2535.7205240174671</v>
      </c>
      <c r="F33" s="58">
        <f>SUM($F7:$F32)</f>
        <v>69681.600000000006</v>
      </c>
      <c r="G33" s="59">
        <f>SUM($G7:$G32)</f>
        <v>46454.400000000001</v>
      </c>
      <c r="H33" s="341"/>
      <c r="I33" s="275" t="s">
        <v>30</v>
      </c>
      <c r="J33" s="291"/>
      <c r="K33" s="57">
        <f>SUM($K7:$K32)</f>
        <v>534.2278</v>
      </c>
      <c r="L33" s="57">
        <f>SUM($L7:$L32)</f>
        <v>325.59214444444444</v>
      </c>
      <c r="M33" s="60">
        <f>SUM($M7:$M32)</f>
        <v>57556.808600000004</v>
      </c>
      <c r="N33" s="60">
        <f>SUM($N7:$N32)</f>
        <v>38091.245600000002</v>
      </c>
      <c r="O33" s="341"/>
      <c r="P33" s="275" t="s">
        <v>30</v>
      </c>
      <c r="Q33" s="291"/>
      <c r="R33" s="60">
        <f>SUM($R7:$R32)</f>
        <v>17079.66</v>
      </c>
      <c r="S33" s="59">
        <f>SUM($S7:$S32)</f>
        <v>11386.439999999999</v>
      </c>
      <c r="T33" s="341"/>
      <c r="U33" s="275" t="s">
        <v>30</v>
      </c>
      <c r="V33" s="291"/>
      <c r="W33" s="57">
        <f>SUM($W7:$W32)</f>
        <v>1463.1907205240175</v>
      </c>
      <c r="X33" s="57">
        <f>SUM($X7:$X32)</f>
        <v>650.3069868995633</v>
      </c>
      <c r="Y33" s="60">
        <f>SUM($Y7:$Y32)</f>
        <v>62098.920000000006</v>
      </c>
      <c r="Z33" s="59">
        <f>SUM($Z7:$Z32)</f>
        <v>41399.279999999999</v>
      </c>
      <c r="AA33" s="341"/>
      <c r="AB33" s="275" t="s">
        <v>30</v>
      </c>
      <c r="AC33" s="291"/>
      <c r="AD33" s="57">
        <f>SUM($AD7:$AD32)</f>
        <v>129.92099344978163</v>
      </c>
      <c r="AE33" s="57">
        <f>SUM($AE7:$AE32)</f>
        <v>57.742663755458516</v>
      </c>
      <c r="AF33" s="60">
        <f>SUM($AF7:$AF32)</f>
        <v>6034.8509999999997</v>
      </c>
      <c r="AG33" s="59">
        <f>SUM($AG7:$AG32)</f>
        <v>4023.2340000000004</v>
      </c>
      <c r="AH33" s="341"/>
      <c r="AI33" s="345" t="s">
        <v>30</v>
      </c>
      <c r="AJ33" s="293"/>
      <c r="AK33" s="57">
        <f>SUM($AK7:$AK32)</f>
        <v>165.51058951965064</v>
      </c>
      <c r="AL33" s="57">
        <f>SUM($AL7:$AL32)</f>
        <v>73.560262008733631</v>
      </c>
      <c r="AM33" s="60">
        <f>SUM($AM7:$AM32)</f>
        <v>36875.520000000004</v>
      </c>
      <c r="AN33" s="61">
        <f>SUM($AN7:$AN32)</f>
        <v>24583.679999999997</v>
      </c>
      <c r="AO33" s="294"/>
      <c r="AP33" s="292" t="s">
        <v>30</v>
      </c>
      <c r="AQ33" s="293"/>
      <c r="AR33" s="62">
        <f>SUM($AM33,$AF33,$Y33,$R33,$M33,$F33)</f>
        <v>249327.35960000003</v>
      </c>
      <c r="AS33" s="63">
        <f>SUM($AN33,$AG33,$Z33,$S33,$N33,$G33)</f>
        <v>165938.27959999998</v>
      </c>
      <c r="AT33" s="294"/>
      <c r="AU33" s="276" t="s">
        <v>30</v>
      </c>
      <c r="AV33" s="291"/>
      <c r="AW33" s="60">
        <f>SUM($AW7:$AW32)</f>
        <v>43614.990000000005</v>
      </c>
      <c r="AX33" s="59">
        <f>SUM($AX7:$AX32)</f>
        <v>29076.659999999993</v>
      </c>
      <c r="AY33" s="301"/>
      <c r="AZ33" s="292" t="s">
        <v>30</v>
      </c>
      <c r="BA33" s="293"/>
      <c r="BB33" s="62">
        <f>SUM($AR33,$AW33)</f>
        <v>292942.34960000002</v>
      </c>
      <c r="BC33" s="62">
        <f>SUM($AS33,$AX33)</f>
        <v>195014.93959999998</v>
      </c>
      <c r="BD33" s="294"/>
      <c r="BE33" s="310"/>
      <c r="BF33" s="311"/>
      <c r="BG33" s="311"/>
      <c r="BH33" s="311"/>
      <c r="BI33" s="311"/>
      <c r="BJ33" s="311"/>
    </row>
    <row r="34" spans="2:62" s="30" customFormat="1" ht="14" x14ac:dyDescent="0.35">
      <c r="B34" s="64"/>
      <c r="C34" s="65"/>
      <c r="D34" s="65"/>
      <c r="E34" s="65"/>
      <c r="F34" s="194"/>
      <c r="G34" s="195"/>
      <c r="H34" s="340"/>
      <c r="I34" s="46"/>
      <c r="J34" s="46"/>
      <c r="K34" s="46"/>
      <c r="L34" s="46"/>
      <c r="M34" s="46"/>
      <c r="O34" s="340"/>
      <c r="P34" s="46"/>
      <c r="Q34" s="46"/>
      <c r="R34" s="46"/>
      <c r="T34" s="340"/>
      <c r="U34" s="46"/>
      <c r="V34" s="46"/>
      <c r="W34" s="46"/>
      <c r="X34" s="46"/>
      <c r="Y34" s="46"/>
      <c r="AA34" s="340"/>
      <c r="AB34" s="46"/>
      <c r="AC34" s="46"/>
      <c r="AD34" s="46"/>
      <c r="AE34" s="46"/>
      <c r="AF34" s="46"/>
      <c r="AH34" s="342"/>
      <c r="AI34" s="67"/>
      <c r="AJ34" s="68"/>
      <c r="AK34" s="46"/>
      <c r="AL34" s="46"/>
      <c r="AM34" s="68"/>
      <c r="AN34" s="69"/>
      <c r="AO34" s="294"/>
      <c r="AP34" s="67"/>
      <c r="AQ34" s="68"/>
      <c r="AR34" s="68"/>
      <c r="AS34" s="69"/>
      <c r="AT34" s="294"/>
      <c r="AU34" s="46"/>
      <c r="AV34" s="46"/>
      <c r="AW34" s="46"/>
      <c r="AY34" s="302"/>
      <c r="AZ34" s="67"/>
      <c r="BA34" s="68"/>
      <c r="BB34" s="68"/>
      <c r="BC34" s="69"/>
      <c r="BD34" s="294"/>
      <c r="BE34" s="66"/>
      <c r="BF34" s="66"/>
      <c r="BG34" s="66"/>
      <c r="BH34" s="66"/>
      <c r="BI34" s="66"/>
      <c r="BJ34" s="70"/>
    </row>
    <row r="35" spans="2:62" s="30" customFormat="1" ht="14.5" customHeight="1" x14ac:dyDescent="0.35">
      <c r="B35" s="304" t="s">
        <v>4</v>
      </c>
      <c r="C35" s="305"/>
      <c r="D35" s="305"/>
      <c r="E35" s="305"/>
      <c r="F35" s="305"/>
      <c r="G35" s="305"/>
      <c r="H35" s="340"/>
      <c r="I35" s="306" t="s">
        <v>0</v>
      </c>
      <c r="J35" s="307"/>
      <c r="K35" s="307"/>
      <c r="L35" s="307"/>
      <c r="M35" s="307"/>
      <c r="N35" s="307"/>
      <c r="O35" s="340"/>
      <c r="P35" s="306" t="s">
        <v>129</v>
      </c>
      <c r="Q35" s="307"/>
      <c r="R35" s="307"/>
      <c r="S35" s="307"/>
      <c r="T35" s="340"/>
      <c r="U35" s="306" t="s">
        <v>2</v>
      </c>
      <c r="V35" s="307"/>
      <c r="W35" s="307"/>
      <c r="X35" s="307"/>
      <c r="Y35" s="307"/>
      <c r="Z35" s="307"/>
      <c r="AA35" s="340"/>
      <c r="AB35" s="306" t="s">
        <v>128</v>
      </c>
      <c r="AC35" s="307"/>
      <c r="AD35" s="307"/>
      <c r="AE35" s="307"/>
      <c r="AF35" s="307"/>
      <c r="AG35" s="307"/>
      <c r="AH35" s="340"/>
      <c r="AI35" s="312" t="s">
        <v>75</v>
      </c>
      <c r="AJ35" s="313"/>
      <c r="AK35" s="313"/>
      <c r="AL35" s="313"/>
      <c r="AM35" s="313"/>
      <c r="AN35" s="338"/>
      <c r="AO35" s="294"/>
      <c r="AP35" s="306" t="s">
        <v>127</v>
      </c>
      <c r="AQ35" s="307"/>
      <c r="AR35" s="307"/>
      <c r="AS35" s="307"/>
      <c r="AT35" s="294"/>
      <c r="AU35" s="318" t="s">
        <v>5</v>
      </c>
      <c r="AV35" s="319"/>
      <c r="AW35" s="319"/>
      <c r="AX35" s="319"/>
      <c r="AY35" s="300"/>
      <c r="AZ35" s="320" t="s">
        <v>295</v>
      </c>
      <c r="BA35" s="307"/>
      <c r="BB35" s="307"/>
      <c r="BC35" s="321"/>
      <c r="BD35" s="294"/>
      <c r="BE35" s="295" t="s">
        <v>155</v>
      </c>
      <c r="BF35" s="296"/>
      <c r="BG35" s="296"/>
      <c r="BH35" s="296"/>
      <c r="BI35" s="296"/>
      <c r="BJ35" s="297"/>
    </row>
    <row r="36" spans="2:62" s="30" customFormat="1" ht="14" x14ac:dyDescent="0.35">
      <c r="B36" s="298" t="s">
        <v>138</v>
      </c>
      <c r="C36" s="299"/>
      <c r="D36" s="299"/>
      <c r="E36" s="299"/>
      <c r="F36" s="299"/>
      <c r="G36" s="299"/>
      <c r="H36" s="340"/>
      <c r="I36" s="303" t="s">
        <v>139</v>
      </c>
      <c r="J36" s="299"/>
      <c r="K36" s="299"/>
      <c r="L36" s="299"/>
      <c r="M36" s="299"/>
      <c r="N36" s="299"/>
      <c r="O36" s="340"/>
      <c r="P36" s="303" t="s">
        <v>139</v>
      </c>
      <c r="Q36" s="299"/>
      <c r="R36" s="299"/>
      <c r="S36" s="299"/>
      <c r="T36" s="340"/>
      <c r="U36" s="303" t="s">
        <v>139</v>
      </c>
      <c r="V36" s="299"/>
      <c r="W36" s="299"/>
      <c r="X36" s="299"/>
      <c r="Y36" s="299"/>
      <c r="Z36" s="299"/>
      <c r="AA36" s="340"/>
      <c r="AB36" s="303" t="s">
        <v>139</v>
      </c>
      <c r="AC36" s="299"/>
      <c r="AD36" s="299"/>
      <c r="AE36" s="299"/>
      <c r="AF36" s="299"/>
      <c r="AG36" s="299"/>
      <c r="AH36" s="340"/>
      <c r="AI36" s="316" t="s">
        <v>139</v>
      </c>
      <c r="AJ36" s="261"/>
      <c r="AK36" s="261"/>
      <c r="AL36" s="261"/>
      <c r="AM36" s="261"/>
      <c r="AN36" s="339"/>
      <c r="AO36" s="294"/>
      <c r="AP36" s="323"/>
      <c r="AQ36" s="323"/>
      <c r="AR36" s="323"/>
      <c r="AS36" s="323"/>
      <c r="AT36" s="294"/>
      <c r="AU36" s="316" t="s">
        <v>139</v>
      </c>
      <c r="AV36" s="261"/>
      <c r="AW36" s="261"/>
      <c r="AX36" s="261"/>
      <c r="AY36" s="300"/>
      <c r="AZ36" s="322"/>
      <c r="BA36" s="323"/>
      <c r="BB36" s="323"/>
      <c r="BC36" s="324"/>
      <c r="BD36" s="294"/>
      <c r="BE36" s="327" t="s">
        <v>139</v>
      </c>
      <c r="BF36" s="328"/>
      <c r="BG36" s="328"/>
      <c r="BH36" s="328"/>
      <c r="BI36" s="328"/>
      <c r="BJ36" s="328"/>
    </row>
    <row r="37" spans="2:62" s="30" customFormat="1" ht="30" customHeight="1" thickBot="1" x14ac:dyDescent="0.4">
      <c r="B37" s="32" t="s">
        <v>7</v>
      </c>
      <c r="C37" s="32" t="s">
        <v>8</v>
      </c>
      <c r="D37" s="33" t="s">
        <v>340</v>
      </c>
      <c r="E37" s="33" t="s">
        <v>339</v>
      </c>
      <c r="F37" s="34" t="s">
        <v>159</v>
      </c>
      <c r="G37" s="33" t="s">
        <v>120</v>
      </c>
      <c r="H37" s="340"/>
      <c r="I37" s="32" t="s">
        <v>7</v>
      </c>
      <c r="J37" s="32" t="s">
        <v>8</v>
      </c>
      <c r="K37" s="33" t="s">
        <v>338</v>
      </c>
      <c r="L37" s="33" t="s">
        <v>337</v>
      </c>
      <c r="M37" s="34" t="s">
        <v>159</v>
      </c>
      <c r="N37" s="33" t="s">
        <v>120</v>
      </c>
      <c r="O37" s="340"/>
      <c r="P37" s="32" t="s">
        <v>7</v>
      </c>
      <c r="Q37" s="32" t="s">
        <v>8</v>
      </c>
      <c r="R37" s="34" t="s">
        <v>159</v>
      </c>
      <c r="S37" s="33" t="s">
        <v>120</v>
      </c>
      <c r="T37" s="340"/>
      <c r="U37" s="32" t="s">
        <v>7</v>
      </c>
      <c r="V37" s="32" t="s">
        <v>8</v>
      </c>
      <c r="W37" s="33" t="s">
        <v>340</v>
      </c>
      <c r="X37" s="33" t="s">
        <v>339</v>
      </c>
      <c r="Y37" s="34" t="s">
        <v>159</v>
      </c>
      <c r="Z37" s="33" t="s">
        <v>120</v>
      </c>
      <c r="AA37" s="340"/>
      <c r="AB37" s="32" t="s">
        <v>7</v>
      </c>
      <c r="AC37" s="32" t="s">
        <v>8</v>
      </c>
      <c r="AD37" s="33" t="s">
        <v>340</v>
      </c>
      <c r="AE37" s="33" t="s">
        <v>339</v>
      </c>
      <c r="AF37" s="34" t="s">
        <v>159</v>
      </c>
      <c r="AG37" s="33" t="s">
        <v>120</v>
      </c>
      <c r="AH37" s="340"/>
      <c r="AI37" s="32" t="s">
        <v>7</v>
      </c>
      <c r="AJ37" s="32" t="s">
        <v>8</v>
      </c>
      <c r="AK37" s="33" t="s">
        <v>340</v>
      </c>
      <c r="AL37" s="33" t="s">
        <v>339</v>
      </c>
      <c r="AM37" s="34" t="s">
        <v>159</v>
      </c>
      <c r="AN37" s="33" t="s">
        <v>120</v>
      </c>
      <c r="AO37" s="294"/>
      <c r="AP37" s="289" t="s">
        <v>139</v>
      </c>
      <c r="AQ37" s="290"/>
      <c r="AR37" s="290"/>
      <c r="AS37" s="290"/>
      <c r="AT37" s="294"/>
      <c r="AU37" s="35" t="s">
        <v>7</v>
      </c>
      <c r="AV37" s="32" t="s">
        <v>8</v>
      </c>
      <c r="AW37" s="34" t="s">
        <v>159</v>
      </c>
      <c r="AX37" s="33" t="s">
        <v>120</v>
      </c>
      <c r="AY37" s="300"/>
      <c r="AZ37" s="289" t="s">
        <v>139</v>
      </c>
      <c r="BA37" s="290"/>
      <c r="BB37" s="290"/>
      <c r="BC37" s="290"/>
      <c r="BD37" s="294"/>
      <c r="BE37" s="36"/>
      <c r="BF37" s="37"/>
      <c r="BG37" s="37"/>
      <c r="BH37" s="37"/>
      <c r="BI37" s="37"/>
      <c r="BJ37" s="37"/>
    </row>
    <row r="38" spans="2:62" s="30" customFormat="1" ht="32.25" customHeight="1" thickBot="1" x14ac:dyDescent="0.4">
      <c r="B38" s="71"/>
      <c r="C38" s="71"/>
      <c r="D38" s="71"/>
      <c r="E38" s="71"/>
      <c r="F38" s="72"/>
      <c r="G38" s="40"/>
      <c r="H38" s="340"/>
      <c r="I38" s="71"/>
      <c r="J38" s="71"/>
      <c r="K38" s="71"/>
      <c r="L38" s="71"/>
      <c r="M38" s="73"/>
      <c r="N38" s="40" t="s">
        <v>6</v>
      </c>
      <c r="O38" s="340"/>
      <c r="P38" s="71"/>
      <c r="Q38" s="71"/>
      <c r="R38" s="73"/>
      <c r="S38" s="40"/>
      <c r="T38" s="340"/>
      <c r="U38" s="71"/>
      <c r="V38" s="71"/>
      <c r="W38" s="71"/>
      <c r="X38" s="71"/>
      <c r="Y38" s="73"/>
      <c r="Z38" s="40"/>
      <c r="AA38" s="340"/>
      <c r="AB38" s="71"/>
      <c r="AC38" s="71"/>
      <c r="AD38" s="71"/>
      <c r="AE38" s="71"/>
      <c r="AF38" s="73"/>
      <c r="AG38" s="40"/>
      <c r="AH38" s="340"/>
      <c r="AI38" s="71"/>
      <c r="AJ38" s="71"/>
      <c r="AK38" s="71"/>
      <c r="AL38" s="71"/>
      <c r="AM38" s="73"/>
      <c r="AN38" s="41"/>
      <c r="AO38" s="294"/>
      <c r="AP38" s="290"/>
      <c r="AQ38" s="290"/>
      <c r="AR38" s="290"/>
      <c r="AS38" s="290"/>
      <c r="AT38" s="294"/>
      <c r="AU38" s="74"/>
      <c r="AV38" s="71"/>
      <c r="AW38" s="73"/>
      <c r="AX38" s="40"/>
      <c r="AY38" s="300"/>
      <c r="AZ38" s="290"/>
      <c r="BA38" s="290"/>
      <c r="BB38" s="290"/>
      <c r="BC38" s="290"/>
      <c r="BD38" s="294"/>
      <c r="BE38" s="103" t="s">
        <v>247</v>
      </c>
      <c r="BF38" s="43">
        <v>0</v>
      </c>
      <c r="BG38" s="103" t="s">
        <v>160</v>
      </c>
      <c r="BH38" s="103" t="s">
        <v>248</v>
      </c>
      <c r="BI38" s="44">
        <v>0</v>
      </c>
    </row>
    <row r="39" spans="2:62" s="30" customFormat="1" ht="14" x14ac:dyDescent="0.35">
      <c r="B39" s="71"/>
      <c r="C39" s="71"/>
      <c r="D39" s="71"/>
      <c r="E39" s="71"/>
      <c r="F39" s="72"/>
      <c r="G39" s="40"/>
      <c r="H39" s="340"/>
      <c r="I39" s="71"/>
      <c r="J39" s="71"/>
      <c r="K39" s="71"/>
      <c r="L39" s="71"/>
      <c r="M39" s="73"/>
      <c r="N39" s="40"/>
      <c r="O39" s="340"/>
      <c r="P39" s="71"/>
      <c r="Q39" s="71"/>
      <c r="R39" s="73"/>
      <c r="S39" s="40"/>
      <c r="T39" s="340"/>
      <c r="U39" s="71"/>
      <c r="V39" s="71"/>
      <c r="W39" s="71"/>
      <c r="X39" s="71"/>
      <c r="Y39" s="73"/>
      <c r="Z39" s="40"/>
      <c r="AA39" s="340"/>
      <c r="AB39" s="71"/>
      <c r="AC39" s="71"/>
      <c r="AD39" s="71"/>
      <c r="AE39" s="71"/>
      <c r="AF39" s="73"/>
      <c r="AG39" s="40"/>
      <c r="AH39" s="340"/>
      <c r="AI39" s="71"/>
      <c r="AJ39" s="71"/>
      <c r="AK39" s="71"/>
      <c r="AL39" s="71"/>
      <c r="AM39" s="73"/>
      <c r="AN39" s="41"/>
      <c r="AO39" s="294"/>
      <c r="AP39" s="290"/>
      <c r="AQ39" s="290"/>
      <c r="AR39" s="290"/>
      <c r="AS39" s="290"/>
      <c r="AT39" s="294"/>
      <c r="AU39" s="74"/>
      <c r="AV39" s="71"/>
      <c r="AW39" s="73"/>
      <c r="AX39" s="40"/>
      <c r="AY39" s="300"/>
      <c r="AZ39" s="290"/>
      <c r="BA39" s="290"/>
      <c r="BB39" s="290"/>
      <c r="BC39" s="290"/>
      <c r="BD39" s="294"/>
      <c r="BE39" s="103"/>
      <c r="BF39" s="36"/>
      <c r="BG39" s="103"/>
      <c r="BH39" s="103"/>
      <c r="BI39" s="36"/>
    </row>
    <row r="40" spans="2:62" s="30" customFormat="1" ht="24" customHeight="1" x14ac:dyDescent="0.3">
      <c r="B40" s="71"/>
      <c r="C40" s="71"/>
      <c r="D40" s="71"/>
      <c r="E40" s="71"/>
      <c r="F40" s="72"/>
      <c r="G40" s="40"/>
      <c r="H40" s="340"/>
      <c r="I40" s="71"/>
      <c r="J40" s="71"/>
      <c r="K40" s="71"/>
      <c r="L40" s="71"/>
      <c r="M40" s="73"/>
      <c r="N40" s="40"/>
      <c r="O40" s="340"/>
      <c r="P40" s="71"/>
      <c r="Q40" s="71"/>
      <c r="R40" s="73"/>
      <c r="S40" s="40"/>
      <c r="T40" s="340"/>
      <c r="U40" s="71"/>
      <c r="V40" s="71"/>
      <c r="W40" s="71"/>
      <c r="X40" s="71"/>
      <c r="Y40" s="73"/>
      <c r="Z40" s="40"/>
      <c r="AA40" s="340"/>
      <c r="AB40" s="71"/>
      <c r="AC40" s="71"/>
      <c r="AD40" s="71"/>
      <c r="AE40" s="71"/>
      <c r="AF40" s="73"/>
      <c r="AG40" s="40"/>
      <c r="AH40" s="340"/>
      <c r="AI40" s="71"/>
      <c r="AJ40" s="71"/>
      <c r="AK40" s="71"/>
      <c r="AL40" s="71"/>
      <c r="AM40" s="73"/>
      <c r="AN40" s="41"/>
      <c r="AO40" s="294"/>
      <c r="AP40" s="290"/>
      <c r="AQ40" s="290"/>
      <c r="AR40" s="290"/>
      <c r="AS40" s="290"/>
      <c r="AT40" s="294"/>
      <c r="AU40" s="74"/>
      <c r="AV40" s="71"/>
      <c r="AW40" s="73"/>
      <c r="AX40" s="40"/>
      <c r="AY40" s="300"/>
      <c r="AZ40" s="290"/>
      <c r="BA40" s="290"/>
      <c r="BB40" s="290"/>
      <c r="BC40" s="290"/>
      <c r="BD40" s="294"/>
      <c r="BF40" s="101"/>
      <c r="BG40" s="101"/>
      <c r="BH40" s="101"/>
      <c r="BI40" s="101"/>
    </row>
    <row r="41" spans="2:62" s="30" customFormat="1" thickBot="1" x14ac:dyDescent="0.4">
      <c r="B41" s="71"/>
      <c r="C41" s="71"/>
      <c r="D41" s="71"/>
      <c r="E41" s="71"/>
      <c r="F41" s="72"/>
      <c r="G41" s="40"/>
      <c r="H41" s="340"/>
      <c r="I41" s="71"/>
      <c r="J41" s="71"/>
      <c r="K41" s="71"/>
      <c r="L41" s="71"/>
      <c r="M41" s="73"/>
      <c r="N41" s="40"/>
      <c r="O41" s="340"/>
      <c r="P41" s="71"/>
      <c r="Q41" s="71"/>
      <c r="R41" s="73"/>
      <c r="S41" s="40"/>
      <c r="T41" s="340"/>
      <c r="U41" s="71"/>
      <c r="V41" s="71"/>
      <c r="W41" s="71"/>
      <c r="X41" s="71"/>
      <c r="Y41" s="73"/>
      <c r="Z41" s="40"/>
      <c r="AA41" s="340"/>
      <c r="AB41" s="71"/>
      <c r="AC41" s="71"/>
      <c r="AD41" s="71"/>
      <c r="AE41" s="71"/>
      <c r="AF41" s="73"/>
      <c r="AG41" s="40"/>
      <c r="AH41" s="340"/>
      <c r="AI41" s="71"/>
      <c r="AJ41" s="71"/>
      <c r="AK41" s="71"/>
      <c r="AL41" s="71"/>
      <c r="AM41" s="73"/>
      <c r="AN41" s="41"/>
      <c r="AO41" s="294"/>
      <c r="AP41" s="290"/>
      <c r="AQ41" s="290"/>
      <c r="AR41" s="290"/>
      <c r="AS41" s="290"/>
      <c r="AT41" s="294"/>
      <c r="AU41" s="74"/>
      <c r="AV41" s="71"/>
      <c r="AW41" s="73"/>
      <c r="AX41" s="40"/>
      <c r="AY41" s="300"/>
      <c r="AZ41" s="290"/>
      <c r="BA41" s="290"/>
      <c r="BB41" s="290"/>
      <c r="BC41" s="290"/>
      <c r="BD41" s="294"/>
      <c r="BE41" s="103"/>
      <c r="BF41" s="36"/>
      <c r="BG41" s="103"/>
      <c r="BH41" s="103"/>
      <c r="BI41" s="36"/>
    </row>
    <row r="42" spans="2:62" s="30" customFormat="1" ht="31.5" customHeight="1" thickBot="1" x14ac:dyDescent="0.4">
      <c r="B42" s="71"/>
      <c r="C42" s="71"/>
      <c r="D42" s="71"/>
      <c r="E42" s="71"/>
      <c r="F42" s="72"/>
      <c r="G42" s="40"/>
      <c r="H42" s="340"/>
      <c r="I42" s="71"/>
      <c r="J42" s="71"/>
      <c r="K42" s="71"/>
      <c r="L42" s="71"/>
      <c r="M42" s="73"/>
      <c r="N42" s="40"/>
      <c r="O42" s="340"/>
      <c r="P42" s="71"/>
      <c r="Q42" s="71"/>
      <c r="R42" s="73"/>
      <c r="S42" s="40"/>
      <c r="T42" s="340"/>
      <c r="U42" s="71"/>
      <c r="V42" s="71"/>
      <c r="W42" s="71"/>
      <c r="X42" s="71"/>
      <c r="Y42" s="73"/>
      <c r="Z42" s="40"/>
      <c r="AA42" s="340"/>
      <c r="AB42" s="71"/>
      <c r="AC42" s="71"/>
      <c r="AD42" s="71"/>
      <c r="AE42" s="71"/>
      <c r="AF42" s="73"/>
      <c r="AG42" s="40"/>
      <c r="AH42" s="340"/>
      <c r="AI42" s="71"/>
      <c r="AJ42" s="71"/>
      <c r="AK42" s="71"/>
      <c r="AL42" s="71"/>
      <c r="AM42" s="73"/>
      <c r="AN42" s="41"/>
      <c r="AO42" s="294"/>
      <c r="AP42" s="290"/>
      <c r="AQ42" s="290"/>
      <c r="AR42" s="290"/>
      <c r="AS42" s="290"/>
      <c r="AT42" s="294"/>
      <c r="AU42" s="74"/>
      <c r="AV42" s="71"/>
      <c r="AW42" s="73"/>
      <c r="AX42" s="40"/>
      <c r="AY42" s="300"/>
      <c r="AZ42" s="290"/>
      <c r="BA42" s="290"/>
      <c r="BB42" s="290"/>
      <c r="BC42" s="290"/>
      <c r="BD42" s="294"/>
      <c r="BE42" s="103" t="s">
        <v>252</v>
      </c>
      <c r="BF42" s="45">
        <v>0</v>
      </c>
      <c r="BG42" s="104" t="s">
        <v>130</v>
      </c>
      <c r="BH42" s="103" t="s">
        <v>250</v>
      </c>
      <c r="BI42" s="47">
        <v>0</v>
      </c>
    </row>
    <row r="43" spans="2:62" s="30" customFormat="1" ht="14" x14ac:dyDescent="0.35">
      <c r="B43" s="71"/>
      <c r="C43" s="71"/>
      <c r="D43" s="71"/>
      <c r="E43" s="71"/>
      <c r="F43" s="72"/>
      <c r="G43" s="40"/>
      <c r="H43" s="340"/>
      <c r="I43" s="71"/>
      <c r="J43" s="71"/>
      <c r="K43" s="71"/>
      <c r="L43" s="71"/>
      <c r="M43" s="73"/>
      <c r="N43" s="40"/>
      <c r="O43" s="340"/>
      <c r="P43" s="71"/>
      <c r="Q43" s="71"/>
      <c r="R43" s="73"/>
      <c r="S43" s="40"/>
      <c r="T43" s="340"/>
      <c r="U43" s="71"/>
      <c r="V43" s="71"/>
      <c r="W43" s="71"/>
      <c r="X43" s="71"/>
      <c r="Y43" s="73"/>
      <c r="Z43" s="40"/>
      <c r="AA43" s="340"/>
      <c r="AB43" s="71"/>
      <c r="AC43" s="71"/>
      <c r="AD43" s="71"/>
      <c r="AE43" s="71"/>
      <c r="AF43" s="73"/>
      <c r="AG43" s="40"/>
      <c r="AH43" s="340"/>
      <c r="AI43" s="71"/>
      <c r="AJ43" s="71"/>
      <c r="AK43" s="71"/>
      <c r="AL43" s="71"/>
      <c r="AM43" s="73"/>
      <c r="AN43" s="41"/>
      <c r="AO43" s="294"/>
      <c r="AP43" s="290"/>
      <c r="AQ43" s="290"/>
      <c r="AR43" s="290"/>
      <c r="AS43" s="290"/>
      <c r="AT43" s="294"/>
      <c r="AU43" s="74"/>
      <c r="AV43" s="71"/>
      <c r="AW43" s="73"/>
      <c r="AX43" s="40"/>
      <c r="AY43" s="300"/>
      <c r="AZ43" s="290"/>
      <c r="BA43" s="290"/>
      <c r="BB43" s="290"/>
      <c r="BC43" s="290"/>
      <c r="BD43" s="294"/>
      <c r="BE43" s="103"/>
      <c r="BF43" s="36"/>
      <c r="BG43" s="103"/>
      <c r="BH43" s="103"/>
      <c r="BI43" s="36"/>
    </row>
    <row r="44" spans="2:62" s="30" customFormat="1" thickBot="1" x14ac:dyDescent="0.4">
      <c r="B44" s="71" t="s">
        <v>6</v>
      </c>
      <c r="C44" s="71"/>
      <c r="D44" s="71"/>
      <c r="E44" s="71"/>
      <c r="F44" s="72"/>
      <c r="G44" s="40"/>
      <c r="H44" s="340"/>
      <c r="I44" s="71"/>
      <c r="J44" s="71"/>
      <c r="K44" s="71"/>
      <c r="L44" s="71"/>
      <c r="M44" s="73"/>
      <c r="N44" s="40"/>
      <c r="O44" s="340"/>
      <c r="P44" s="71"/>
      <c r="Q44" s="71"/>
      <c r="R44" s="73"/>
      <c r="S44" s="40"/>
      <c r="T44" s="340"/>
      <c r="U44" s="71"/>
      <c r="V44" s="71"/>
      <c r="W44" s="71"/>
      <c r="X44" s="71"/>
      <c r="Y44" s="73"/>
      <c r="Z44" s="40"/>
      <c r="AA44" s="340"/>
      <c r="AB44" s="71"/>
      <c r="AC44" s="71"/>
      <c r="AD44" s="71"/>
      <c r="AE44" s="71"/>
      <c r="AF44" s="73"/>
      <c r="AG44" s="40"/>
      <c r="AH44" s="340"/>
      <c r="AI44" s="71"/>
      <c r="AJ44" s="71"/>
      <c r="AK44" s="71"/>
      <c r="AL44" s="71"/>
      <c r="AM44" s="73"/>
      <c r="AN44" s="41"/>
      <c r="AO44" s="294"/>
      <c r="AP44" s="290"/>
      <c r="AQ44" s="290"/>
      <c r="AR44" s="290"/>
      <c r="AS44" s="290"/>
      <c r="AT44" s="294"/>
      <c r="AU44" s="74"/>
      <c r="AV44" s="71"/>
      <c r="AW44" s="73"/>
      <c r="AX44" s="40"/>
      <c r="AY44" s="300"/>
      <c r="AZ44" s="290"/>
      <c r="BA44" s="290"/>
      <c r="BB44" s="290"/>
      <c r="BC44" s="290"/>
      <c r="BD44" s="294"/>
      <c r="BE44" s="103"/>
      <c r="BF44" s="36"/>
      <c r="BG44" s="103"/>
      <c r="BH44" s="103"/>
      <c r="BI44" s="36"/>
    </row>
    <row r="45" spans="2:62" s="30" customFormat="1" ht="40.5" customHeight="1" thickBot="1" x14ac:dyDescent="0.4">
      <c r="B45" s="71"/>
      <c r="C45" s="71"/>
      <c r="D45" s="71"/>
      <c r="E45" s="71"/>
      <c r="F45" s="72"/>
      <c r="G45" s="40"/>
      <c r="H45" s="340"/>
      <c r="I45" s="71"/>
      <c r="J45" s="71"/>
      <c r="K45" s="71"/>
      <c r="L45" s="71"/>
      <c r="M45" s="73"/>
      <c r="N45" s="40"/>
      <c r="O45" s="340"/>
      <c r="P45" s="71"/>
      <c r="Q45" s="71"/>
      <c r="R45" s="73"/>
      <c r="S45" s="40"/>
      <c r="T45" s="340"/>
      <c r="U45" s="71"/>
      <c r="V45" s="71"/>
      <c r="W45" s="71"/>
      <c r="X45" s="71"/>
      <c r="Y45" s="73"/>
      <c r="Z45" s="40"/>
      <c r="AA45" s="340"/>
      <c r="AB45" s="71"/>
      <c r="AC45" s="71"/>
      <c r="AD45" s="71"/>
      <c r="AE45" s="71"/>
      <c r="AF45" s="73"/>
      <c r="AG45" s="40"/>
      <c r="AH45" s="340"/>
      <c r="AI45" s="71"/>
      <c r="AJ45" s="71"/>
      <c r="AK45" s="71"/>
      <c r="AL45" s="71"/>
      <c r="AM45" s="73"/>
      <c r="AN45" s="41"/>
      <c r="AO45" s="294"/>
      <c r="AP45" s="290"/>
      <c r="AQ45" s="290"/>
      <c r="AR45" s="290"/>
      <c r="AS45" s="290"/>
      <c r="AT45" s="294"/>
      <c r="AU45" s="74"/>
      <c r="AV45" s="71"/>
      <c r="AW45" s="73"/>
      <c r="AX45" s="40"/>
      <c r="AY45" s="300"/>
      <c r="AZ45" s="290"/>
      <c r="BA45" s="290"/>
      <c r="BB45" s="290"/>
      <c r="BC45" s="290"/>
      <c r="BD45" s="294"/>
      <c r="BE45" s="103" t="s">
        <v>246</v>
      </c>
      <c r="BF45" s="45">
        <v>0</v>
      </c>
      <c r="BG45" s="104" t="s">
        <v>131</v>
      </c>
      <c r="BH45" s="103" t="s">
        <v>251</v>
      </c>
      <c r="BI45" s="47">
        <v>0</v>
      </c>
    </row>
    <row r="46" spans="2:62" s="30" customFormat="1" ht="14" x14ac:dyDescent="0.35">
      <c r="B46" s="71"/>
      <c r="C46" s="71"/>
      <c r="D46" s="71"/>
      <c r="E46" s="71"/>
      <c r="F46" s="72"/>
      <c r="G46" s="40"/>
      <c r="H46" s="340"/>
      <c r="I46" s="71"/>
      <c r="J46" s="71"/>
      <c r="K46" s="71"/>
      <c r="L46" s="71"/>
      <c r="M46" s="73"/>
      <c r="N46" s="40"/>
      <c r="O46" s="340"/>
      <c r="P46" s="71"/>
      <c r="Q46" s="71"/>
      <c r="R46" s="73"/>
      <c r="S46" s="40"/>
      <c r="T46" s="340"/>
      <c r="U46" s="71"/>
      <c r="V46" s="71"/>
      <c r="W46" s="71"/>
      <c r="X46" s="71"/>
      <c r="Y46" s="73"/>
      <c r="Z46" s="40"/>
      <c r="AA46" s="340"/>
      <c r="AB46" s="71"/>
      <c r="AC46" s="71"/>
      <c r="AD46" s="71"/>
      <c r="AE46" s="71"/>
      <c r="AF46" s="73"/>
      <c r="AG46" s="40"/>
      <c r="AH46" s="340"/>
      <c r="AI46" s="71"/>
      <c r="AJ46" s="71"/>
      <c r="AK46" s="71"/>
      <c r="AL46" s="71"/>
      <c r="AM46" s="73"/>
      <c r="AN46" s="41"/>
      <c r="AO46" s="294"/>
      <c r="AP46" s="290"/>
      <c r="AQ46" s="290"/>
      <c r="AR46" s="290"/>
      <c r="AS46" s="290"/>
      <c r="AT46" s="294"/>
      <c r="AU46" s="74"/>
      <c r="AV46" s="71"/>
      <c r="AW46" s="73"/>
      <c r="AX46" s="40"/>
      <c r="AY46" s="300"/>
      <c r="AZ46" s="290"/>
      <c r="BA46" s="290"/>
      <c r="BB46" s="290"/>
      <c r="BC46" s="290"/>
      <c r="BD46" s="294"/>
      <c r="BE46" s="103"/>
      <c r="BG46" s="103"/>
      <c r="BH46" s="104"/>
    </row>
    <row r="47" spans="2:62" s="30" customFormat="1" ht="14" x14ac:dyDescent="0.35">
      <c r="B47" s="71"/>
      <c r="C47" s="71"/>
      <c r="D47" s="71"/>
      <c r="E47" s="71"/>
      <c r="F47" s="72"/>
      <c r="G47" s="40"/>
      <c r="H47" s="340"/>
      <c r="I47" s="71"/>
      <c r="J47" s="71"/>
      <c r="K47" s="71"/>
      <c r="L47" s="71"/>
      <c r="M47" s="73"/>
      <c r="N47" s="40"/>
      <c r="O47" s="340"/>
      <c r="P47" s="71"/>
      <c r="Q47" s="71"/>
      <c r="R47" s="73"/>
      <c r="S47" s="40"/>
      <c r="T47" s="340"/>
      <c r="U47" s="71"/>
      <c r="V47" s="71"/>
      <c r="W47" s="71"/>
      <c r="X47" s="71"/>
      <c r="Y47" s="73"/>
      <c r="Z47" s="40"/>
      <c r="AA47" s="340"/>
      <c r="AB47" s="71"/>
      <c r="AC47" s="71"/>
      <c r="AD47" s="71"/>
      <c r="AE47" s="71"/>
      <c r="AF47" s="73"/>
      <c r="AG47" s="40"/>
      <c r="AH47" s="340"/>
      <c r="AI47" s="71"/>
      <c r="AJ47" s="71"/>
      <c r="AK47" s="71"/>
      <c r="AL47" s="71"/>
      <c r="AM47" s="73"/>
      <c r="AN47" s="41"/>
      <c r="AO47" s="294"/>
      <c r="AP47" s="290"/>
      <c r="AQ47" s="290"/>
      <c r="AR47" s="290"/>
      <c r="AS47" s="290"/>
      <c r="AT47" s="294"/>
      <c r="AU47" s="74"/>
      <c r="AV47" s="71"/>
      <c r="AW47" s="73"/>
      <c r="AX47" s="40"/>
      <c r="AY47" s="300"/>
      <c r="AZ47" s="290"/>
      <c r="BA47" s="290"/>
      <c r="BB47" s="290"/>
      <c r="BC47" s="290"/>
      <c r="BD47" s="294"/>
      <c r="BE47" s="325" t="s">
        <v>243</v>
      </c>
      <c r="BG47" s="102"/>
      <c r="BH47" s="102"/>
    </row>
    <row r="48" spans="2:62" s="30" customFormat="1" thickBot="1" x14ac:dyDescent="0.4">
      <c r="B48" s="71"/>
      <c r="C48" s="71"/>
      <c r="D48" s="71"/>
      <c r="E48" s="71"/>
      <c r="F48" s="72"/>
      <c r="G48" s="40"/>
      <c r="H48" s="340"/>
      <c r="I48" s="71"/>
      <c r="J48" s="71"/>
      <c r="K48" s="71"/>
      <c r="L48" s="71"/>
      <c r="M48" s="73"/>
      <c r="N48" s="40"/>
      <c r="O48" s="340"/>
      <c r="P48" s="71"/>
      <c r="Q48" s="71"/>
      <c r="R48" s="73"/>
      <c r="S48" s="40"/>
      <c r="T48" s="340"/>
      <c r="U48" s="71"/>
      <c r="V48" s="71"/>
      <c r="W48" s="71"/>
      <c r="X48" s="71"/>
      <c r="Y48" s="73"/>
      <c r="Z48" s="40"/>
      <c r="AA48" s="340"/>
      <c r="AB48" s="71"/>
      <c r="AC48" s="71"/>
      <c r="AD48" s="71"/>
      <c r="AE48" s="71"/>
      <c r="AF48" s="73"/>
      <c r="AG48" s="40"/>
      <c r="AH48" s="340"/>
      <c r="AI48" s="71"/>
      <c r="AJ48" s="71"/>
      <c r="AK48" s="71"/>
      <c r="AL48" s="71"/>
      <c r="AM48" s="73"/>
      <c r="AN48" s="41"/>
      <c r="AO48" s="294"/>
      <c r="AP48" s="290"/>
      <c r="AQ48" s="290"/>
      <c r="AR48" s="290"/>
      <c r="AS48" s="290"/>
      <c r="AT48" s="294"/>
      <c r="AU48" s="74"/>
      <c r="AV48" s="71"/>
      <c r="AW48" s="73"/>
      <c r="AX48" s="40"/>
      <c r="AY48" s="300"/>
      <c r="AZ48" s="290"/>
      <c r="BA48" s="290"/>
      <c r="BB48" s="290"/>
      <c r="BC48" s="290"/>
      <c r="BD48" s="294"/>
      <c r="BE48" s="326"/>
      <c r="BG48" s="102"/>
      <c r="BH48" s="102"/>
    </row>
    <row r="49" spans="2:62" s="30" customFormat="1" ht="24" customHeight="1" thickBot="1" x14ac:dyDescent="0.4">
      <c r="B49" s="71"/>
      <c r="C49" s="71"/>
      <c r="D49" s="71"/>
      <c r="E49" s="71"/>
      <c r="F49" s="72"/>
      <c r="G49" s="40"/>
      <c r="H49" s="340"/>
      <c r="I49" s="71"/>
      <c r="J49" s="71"/>
      <c r="K49" s="71"/>
      <c r="L49" s="71"/>
      <c r="M49" s="73"/>
      <c r="N49" s="40"/>
      <c r="O49" s="340"/>
      <c r="P49" s="71"/>
      <c r="Q49" s="71"/>
      <c r="R49" s="73"/>
      <c r="S49" s="40"/>
      <c r="T49" s="340"/>
      <c r="U49" s="71"/>
      <c r="V49" s="71"/>
      <c r="W49" s="71"/>
      <c r="X49" s="71"/>
      <c r="Y49" s="73"/>
      <c r="Z49" s="40"/>
      <c r="AA49" s="340"/>
      <c r="AB49" s="71"/>
      <c r="AC49" s="71"/>
      <c r="AD49" s="71"/>
      <c r="AE49" s="71"/>
      <c r="AF49" s="73"/>
      <c r="AG49" s="40"/>
      <c r="AH49" s="340"/>
      <c r="AI49" s="71"/>
      <c r="AJ49" s="71"/>
      <c r="AK49" s="71"/>
      <c r="AL49" s="71"/>
      <c r="AM49" s="73"/>
      <c r="AN49" s="41"/>
      <c r="AO49" s="294"/>
      <c r="AP49" s="290"/>
      <c r="AQ49" s="290"/>
      <c r="AR49" s="290"/>
      <c r="AS49" s="290"/>
      <c r="AT49" s="294"/>
      <c r="AU49" s="74"/>
      <c r="AV49" s="71"/>
      <c r="AW49" s="73"/>
      <c r="AX49" s="40"/>
      <c r="AY49" s="300"/>
      <c r="AZ49" s="290"/>
      <c r="BA49" s="290"/>
      <c r="BB49" s="290"/>
      <c r="BC49" s="290"/>
      <c r="BD49" s="294"/>
      <c r="BE49" s="141"/>
      <c r="BG49" s="104"/>
      <c r="BH49" s="104"/>
    </row>
    <row r="50" spans="2:62" s="30" customFormat="1" ht="21" customHeight="1" thickBot="1" x14ac:dyDescent="0.4">
      <c r="B50" s="71"/>
      <c r="C50" s="71"/>
      <c r="D50" s="71"/>
      <c r="E50" s="71"/>
      <c r="F50" s="72"/>
      <c r="G50" s="40"/>
      <c r="H50" s="340"/>
      <c r="I50" s="71"/>
      <c r="J50" s="71"/>
      <c r="K50" s="71"/>
      <c r="L50" s="71"/>
      <c r="M50" s="73"/>
      <c r="N50" s="40"/>
      <c r="O50" s="340"/>
      <c r="P50" s="71"/>
      <c r="Q50" s="71"/>
      <c r="R50" s="73"/>
      <c r="S50" s="40"/>
      <c r="T50" s="340"/>
      <c r="U50" s="71"/>
      <c r="V50" s="71"/>
      <c r="W50" s="71"/>
      <c r="X50" s="71"/>
      <c r="Y50" s="73"/>
      <c r="Z50" s="40"/>
      <c r="AA50" s="340"/>
      <c r="AB50" s="71"/>
      <c r="AC50" s="71"/>
      <c r="AD50" s="71"/>
      <c r="AE50" s="71"/>
      <c r="AF50" s="73"/>
      <c r="AG50" s="40"/>
      <c r="AH50" s="340"/>
      <c r="AI50" s="71"/>
      <c r="AJ50" s="71"/>
      <c r="AK50" s="71"/>
      <c r="AL50" s="71"/>
      <c r="AM50" s="73"/>
      <c r="AN50" s="41"/>
      <c r="AO50" s="294"/>
      <c r="AP50" s="290"/>
      <c r="AQ50" s="290"/>
      <c r="AR50" s="290"/>
      <c r="AS50" s="290"/>
      <c r="AT50" s="294"/>
      <c r="AU50" s="74"/>
      <c r="AV50" s="71"/>
      <c r="AW50" s="73"/>
      <c r="AX50" s="40"/>
      <c r="AY50" s="300"/>
      <c r="AZ50" s="290"/>
      <c r="BA50" s="290"/>
      <c r="BB50" s="290"/>
      <c r="BC50" s="290"/>
      <c r="BD50" s="294"/>
    </row>
    <row r="51" spans="2:62" s="30" customFormat="1" ht="46.5" customHeight="1" thickBot="1" x14ac:dyDescent="0.4">
      <c r="B51" s="75"/>
      <c r="C51" s="75"/>
      <c r="D51" s="75"/>
      <c r="E51" s="75"/>
      <c r="F51" s="76"/>
      <c r="G51" s="51"/>
      <c r="H51" s="340"/>
      <c r="I51" s="75"/>
      <c r="J51" s="75"/>
      <c r="K51" s="75"/>
      <c r="L51" s="75"/>
      <c r="M51" s="77"/>
      <c r="N51" s="51"/>
      <c r="O51" s="340"/>
      <c r="P51" s="75"/>
      <c r="Q51" s="75"/>
      <c r="R51" s="77"/>
      <c r="S51" s="51"/>
      <c r="T51" s="340"/>
      <c r="U51" s="75"/>
      <c r="V51" s="75"/>
      <c r="W51" s="75"/>
      <c r="X51" s="75"/>
      <c r="Y51" s="77"/>
      <c r="Z51" s="51"/>
      <c r="AA51" s="340"/>
      <c r="AB51" s="75"/>
      <c r="AC51" s="75"/>
      <c r="AD51" s="75"/>
      <c r="AE51" s="75"/>
      <c r="AF51" s="77"/>
      <c r="AG51" s="51"/>
      <c r="AH51" s="340"/>
      <c r="AI51" s="75"/>
      <c r="AJ51" s="75"/>
      <c r="AK51" s="75"/>
      <c r="AL51" s="75"/>
      <c r="AM51" s="77"/>
      <c r="AN51" s="52"/>
      <c r="AO51" s="294"/>
      <c r="AP51" s="78"/>
      <c r="AQ51" s="78"/>
      <c r="AR51" s="53" t="s">
        <v>159</v>
      </c>
      <c r="AS51" s="54" t="s">
        <v>120</v>
      </c>
      <c r="AT51" s="294"/>
      <c r="AU51" s="79"/>
      <c r="AV51" s="75"/>
      <c r="AW51" s="77"/>
      <c r="AX51" s="51"/>
      <c r="AY51" s="300"/>
      <c r="AZ51" s="78"/>
      <c r="BA51" s="78"/>
      <c r="BB51" s="53" t="s">
        <v>159</v>
      </c>
      <c r="BC51" s="56" t="s">
        <v>120</v>
      </c>
      <c r="BD51" s="294"/>
    </row>
    <row r="52" spans="2:62" s="30" customFormat="1" ht="27.75" customHeight="1" thickBot="1" x14ac:dyDescent="0.4">
      <c r="B52" s="275" t="s">
        <v>140</v>
      </c>
      <c r="C52" s="291"/>
      <c r="D52" s="105">
        <f>SUM($D38:$D51)</f>
        <v>0</v>
      </c>
      <c r="E52" s="105">
        <f>SUM($E38:$E51)</f>
        <v>0</v>
      </c>
      <c r="F52" s="58">
        <f>SUM($F38:$F51)</f>
        <v>0</v>
      </c>
      <c r="G52" s="59">
        <f>SUM($G38:$G51)</f>
        <v>0</v>
      </c>
      <c r="H52" s="346"/>
      <c r="I52" s="275" t="s">
        <v>140</v>
      </c>
      <c r="J52" s="277"/>
      <c r="K52" s="57">
        <f>SUM($K38:$K51)</f>
        <v>0</v>
      </c>
      <c r="L52" s="57">
        <f>SUM($L38:$L51)</f>
        <v>0</v>
      </c>
      <c r="M52" s="60">
        <f>SUM($M38:$M51)</f>
        <v>0</v>
      </c>
      <c r="N52" s="59">
        <f>SUM($N38:$N51)</f>
        <v>0</v>
      </c>
      <c r="O52" s="340"/>
      <c r="P52" s="275" t="s">
        <v>140</v>
      </c>
      <c r="Q52" s="291"/>
      <c r="R52" s="60">
        <f>SUM($R38:$R51)</f>
        <v>0</v>
      </c>
      <c r="S52" s="59">
        <f>SUM($S38:$S51)</f>
        <v>0</v>
      </c>
      <c r="T52" s="340"/>
      <c r="U52" s="275" t="s">
        <v>140</v>
      </c>
      <c r="V52" s="291"/>
      <c r="W52" s="57">
        <f>SUM($W38:$W51)</f>
        <v>0</v>
      </c>
      <c r="X52" s="57">
        <f>SUM($X38:$X51)</f>
        <v>0</v>
      </c>
      <c r="Y52" s="60">
        <f>SUM($Y38:$Y51)</f>
        <v>0</v>
      </c>
      <c r="Z52" s="59">
        <f>SUM($Z38:$Z51)</f>
        <v>0</v>
      </c>
      <c r="AA52" s="340"/>
      <c r="AB52" s="275" t="s">
        <v>140</v>
      </c>
      <c r="AC52" s="291"/>
      <c r="AD52" s="57">
        <f>SUM($AD38:$AD51)</f>
        <v>0</v>
      </c>
      <c r="AE52" s="57">
        <f>SUM($AE38:$AE51)</f>
        <v>0</v>
      </c>
      <c r="AF52" s="60">
        <f>SUM($AF38:$AF51)</f>
        <v>0</v>
      </c>
      <c r="AG52" s="59">
        <f>SUM($AG38:$AG51)</f>
        <v>0</v>
      </c>
      <c r="AH52" s="340"/>
      <c r="AI52" s="275" t="s">
        <v>140</v>
      </c>
      <c r="AJ52" s="291"/>
      <c r="AK52" s="57">
        <f>SUM($AK38:$AK51)</f>
        <v>0</v>
      </c>
      <c r="AL52" s="57">
        <f>SUM($AL38:$AL51)</f>
        <v>0</v>
      </c>
      <c r="AM52" s="60">
        <f>SUM($AM37:$AM51)</f>
        <v>0</v>
      </c>
      <c r="AN52" s="61">
        <f>SUM($AN37:$AN51)</f>
        <v>0</v>
      </c>
      <c r="AO52" s="294"/>
      <c r="AP52" s="276" t="s">
        <v>140</v>
      </c>
      <c r="AQ52" s="291"/>
      <c r="AR52" s="62">
        <f>SUM($AM52,$AF52,$Y52,$R52,$M52,$F52)</f>
        <v>0</v>
      </c>
      <c r="AS52" s="63">
        <f>SUM($AN52,$AG52,$Z52,$S52,$N52,$G52)</f>
        <v>0</v>
      </c>
      <c r="AT52" s="294"/>
      <c r="AU52" s="276" t="s">
        <v>140</v>
      </c>
      <c r="AV52" s="291"/>
      <c r="AW52" s="60">
        <f>SUM($AW38:$AW51)</f>
        <v>0</v>
      </c>
      <c r="AX52" s="59">
        <f>SUM($AX38:$AX51)</f>
        <v>0</v>
      </c>
      <c r="AY52" s="300"/>
      <c r="AZ52" s="275" t="s">
        <v>140</v>
      </c>
      <c r="BA52" s="291"/>
      <c r="BB52" s="62">
        <f>SUM($AR52,$AW52)</f>
        <v>0</v>
      </c>
      <c r="BC52" s="62">
        <f>SUM($AS52,$AX52)</f>
        <v>0</v>
      </c>
      <c r="BD52" s="294"/>
      <c r="BE52" s="329"/>
      <c r="BF52" s="330"/>
      <c r="BG52" s="330"/>
      <c r="BH52" s="330"/>
      <c r="BI52" s="330"/>
      <c r="BJ52" s="331"/>
    </row>
    <row r="53" spans="2:62" s="30" customFormat="1" ht="14" x14ac:dyDescent="0.35">
      <c r="B53" s="102"/>
      <c r="C53" s="102"/>
      <c r="F53" s="80"/>
      <c r="H53" s="340"/>
      <c r="I53" s="102"/>
      <c r="J53" s="102"/>
      <c r="O53" s="340"/>
      <c r="P53" s="102"/>
      <c r="Q53" s="102"/>
      <c r="T53" s="340"/>
      <c r="U53" s="102"/>
      <c r="V53" s="102"/>
      <c r="AA53" s="340"/>
      <c r="AB53" s="102"/>
      <c r="AC53" s="102"/>
      <c r="AH53" s="340"/>
      <c r="AI53" s="102"/>
      <c r="AJ53" s="102"/>
      <c r="AO53" s="294"/>
      <c r="AP53" s="102"/>
      <c r="AQ53" s="102"/>
      <c r="AT53" s="294"/>
      <c r="AU53" s="102"/>
      <c r="AV53" s="102"/>
      <c r="AY53" s="300"/>
      <c r="AZ53" s="102"/>
      <c r="BA53" s="102"/>
      <c r="BD53" s="294"/>
    </row>
    <row r="54" spans="2:62" s="30" customFormat="1" thickBot="1" x14ac:dyDescent="0.4">
      <c r="B54" s="102"/>
      <c r="C54" s="102"/>
      <c r="F54" s="80"/>
      <c r="H54" s="340"/>
      <c r="I54" s="102"/>
      <c r="J54" s="102"/>
      <c r="O54" s="340"/>
      <c r="P54" s="102"/>
      <c r="Q54" s="102"/>
      <c r="T54" s="340"/>
      <c r="U54" s="102"/>
      <c r="V54" s="102"/>
      <c r="AA54" s="340"/>
      <c r="AB54" s="102"/>
      <c r="AC54" s="102"/>
      <c r="AH54" s="340"/>
      <c r="AI54" s="102"/>
      <c r="AJ54" s="102"/>
      <c r="AO54" s="294"/>
      <c r="AP54" s="102"/>
      <c r="AQ54" s="102"/>
      <c r="AT54" s="294"/>
      <c r="AU54" s="102"/>
      <c r="AV54" s="102"/>
      <c r="AY54" s="300"/>
      <c r="AZ54" s="102"/>
      <c r="BA54" s="102"/>
      <c r="BD54" s="294"/>
    </row>
    <row r="55" spans="2:62" s="82" customFormat="1" ht="40.5" customHeight="1" thickBot="1" x14ac:dyDescent="0.4">
      <c r="B55" s="308" t="s">
        <v>141</v>
      </c>
      <c r="C55" s="309"/>
      <c r="D55" s="125">
        <f>SUM($D33,$D52)</f>
        <v>3803.5807860262012</v>
      </c>
      <c r="E55" s="125">
        <f>SUM($E33,$E52)</f>
        <v>2535.7205240174671</v>
      </c>
      <c r="F55" s="131">
        <f>$F33+$F52</f>
        <v>69681.600000000006</v>
      </c>
      <c r="G55" s="132">
        <f>$G33+$G52</f>
        <v>46454.400000000001</v>
      </c>
      <c r="H55" s="346"/>
      <c r="I55" s="351" t="s">
        <v>141</v>
      </c>
      <c r="J55" s="352"/>
      <c r="K55" s="130">
        <f>SUM($K33,$K52)</f>
        <v>534.2278</v>
      </c>
      <c r="L55" s="130">
        <f>SUM($L33,$L52)</f>
        <v>325.59214444444444</v>
      </c>
      <c r="M55" s="132">
        <f>$M33+$M52</f>
        <v>57556.808600000004</v>
      </c>
      <c r="N55" s="132">
        <f>$N33+$N52</f>
        <v>38091.245600000002</v>
      </c>
      <c r="O55" s="340"/>
      <c r="P55" s="308" t="s">
        <v>141</v>
      </c>
      <c r="Q55" s="309"/>
      <c r="R55" s="132">
        <f>$R33+$R52</f>
        <v>17079.66</v>
      </c>
      <c r="S55" s="132">
        <f>$S33+$S52</f>
        <v>11386.439999999999</v>
      </c>
      <c r="T55" s="340"/>
      <c r="U55" s="308" t="s">
        <v>141</v>
      </c>
      <c r="V55" s="309"/>
      <c r="W55" s="130">
        <f>SUM($W33,$W52)</f>
        <v>1463.1907205240175</v>
      </c>
      <c r="X55" s="130">
        <f>SUM($X33,$X52)</f>
        <v>650.3069868995633</v>
      </c>
      <c r="Y55" s="132">
        <f>$Y33+$Y52</f>
        <v>62098.920000000006</v>
      </c>
      <c r="Z55" s="132">
        <f>$Z33+$Z52</f>
        <v>41399.279999999999</v>
      </c>
      <c r="AA55" s="340"/>
      <c r="AB55" s="308" t="s">
        <v>141</v>
      </c>
      <c r="AC55" s="309"/>
      <c r="AD55" s="130">
        <f>SUM($AD33,$AD52)</f>
        <v>129.92099344978163</v>
      </c>
      <c r="AE55" s="130">
        <f>SUM($AE33,$AE52)</f>
        <v>57.742663755458516</v>
      </c>
      <c r="AF55" s="132">
        <f>$AF33+$AF52</f>
        <v>6034.8509999999997</v>
      </c>
      <c r="AG55" s="132">
        <f>$AG33+$AG52</f>
        <v>4023.2340000000004</v>
      </c>
      <c r="AH55" s="340"/>
      <c r="AI55" s="308" t="s">
        <v>142</v>
      </c>
      <c r="AJ55" s="309"/>
      <c r="AK55" s="130">
        <f>SUM($AK33,$AK52)</f>
        <v>165.51058951965064</v>
      </c>
      <c r="AL55" s="130">
        <f>SUM($AL33,$AL52)</f>
        <v>73.560262008733631</v>
      </c>
      <c r="AM55" s="132">
        <f>$AM33+$AM52</f>
        <v>36875.520000000004</v>
      </c>
      <c r="AN55" s="133">
        <f>$AN33+$AN52</f>
        <v>24583.679999999997</v>
      </c>
      <c r="AO55" s="294"/>
      <c r="AP55" s="317" t="s">
        <v>294</v>
      </c>
      <c r="AQ55" s="309"/>
      <c r="AR55" s="134">
        <f>SUM($AR33+$AR52)</f>
        <v>249327.35960000003</v>
      </c>
      <c r="AS55" s="132">
        <f>SUM($AS33+$AS52)</f>
        <v>165938.27959999998</v>
      </c>
      <c r="AT55" s="294"/>
      <c r="AU55" s="317" t="s">
        <v>141</v>
      </c>
      <c r="AV55" s="309"/>
      <c r="AW55" s="132">
        <f>$AW33+$AW52</f>
        <v>43614.990000000005</v>
      </c>
      <c r="AX55" s="132">
        <f>$AX33+$AX52</f>
        <v>29076.659999999993</v>
      </c>
      <c r="AY55" s="300"/>
      <c r="AZ55" s="308" t="s">
        <v>296</v>
      </c>
      <c r="BA55" s="309"/>
      <c r="BB55" s="132">
        <f>$BB33+$BB52</f>
        <v>292942.34960000002</v>
      </c>
      <c r="BC55" s="133">
        <f>$BC33+$BC52</f>
        <v>195014.93959999998</v>
      </c>
      <c r="BD55" s="294"/>
      <c r="BE55" s="125" t="s">
        <v>156</v>
      </c>
      <c r="BF55" s="135">
        <f>$BF7+$BF38</f>
        <v>53495.905918604651</v>
      </c>
      <c r="BG55" s="81"/>
      <c r="BH55" s="128" t="s">
        <v>161</v>
      </c>
      <c r="BI55" s="136">
        <f>$BI7+$BI38</f>
        <v>322045.35362999997</v>
      </c>
    </row>
    <row r="56" spans="2:62" s="30" customFormat="1" ht="31" customHeight="1" thickBot="1" x14ac:dyDescent="0.4">
      <c r="F56" s="80"/>
      <c r="BE56" s="102"/>
      <c r="BF56" s="83"/>
      <c r="BH56" s="102"/>
      <c r="BI56" s="83"/>
    </row>
    <row r="57" spans="2:62" s="30" customFormat="1" ht="48" customHeight="1" thickBot="1" x14ac:dyDescent="0.4">
      <c r="F57" s="80"/>
      <c r="AJ57" s="30" t="s">
        <v>6</v>
      </c>
      <c r="BE57" s="128" t="s">
        <v>143</v>
      </c>
      <c r="BF57" s="126">
        <f>$BF11+$BF42+$BF14+$BF45</f>
        <v>35663.937279069767</v>
      </c>
      <c r="BH57" s="139" t="s">
        <v>144</v>
      </c>
      <c r="BI57" s="127">
        <f>$BI11+$BI42+$BI14+$BI45</f>
        <v>214696.90242</v>
      </c>
    </row>
    <row r="58" spans="2:62" s="30" customFormat="1" ht="50.5" customHeight="1" thickBot="1" x14ac:dyDescent="0.4">
      <c r="B58" s="84" t="s">
        <v>33</v>
      </c>
      <c r="C58" s="84" t="s">
        <v>94</v>
      </c>
      <c r="D58" s="84" t="s">
        <v>298</v>
      </c>
      <c r="E58" s="177"/>
      <c r="F58" s="80"/>
      <c r="BH58" s="102"/>
      <c r="BI58" s="83"/>
    </row>
    <row r="59" spans="2:62" s="30" customFormat="1" ht="45" customHeight="1" thickBot="1" x14ac:dyDescent="0.4">
      <c r="B59" s="152" t="s">
        <v>300</v>
      </c>
      <c r="C59" s="169">
        <v>71</v>
      </c>
      <c r="D59" s="193">
        <f>AVERAGE(C64:C68)</f>
        <v>41.8</v>
      </c>
      <c r="F59" s="80"/>
      <c r="AZ59" s="269" t="s">
        <v>157</v>
      </c>
      <c r="BA59" s="270"/>
      <c r="BB59" s="271"/>
      <c r="BC59" s="96">
        <f>SUM($BC67,$BC72)</f>
        <v>292942.34960000002</v>
      </c>
      <c r="BG59" s="30" t="s">
        <v>6</v>
      </c>
      <c r="BH59" s="128" t="s">
        <v>162</v>
      </c>
      <c r="BI59" s="140">
        <f>$BI55+$BI57</f>
        <v>536742.25604999997</v>
      </c>
    </row>
    <row r="60" spans="2:62" s="30" customFormat="1" thickBot="1" x14ac:dyDescent="0.4">
      <c r="F60" s="80"/>
      <c r="AZ60" s="106"/>
      <c r="BA60" s="107"/>
      <c r="BB60" s="107"/>
      <c r="BC60" s="93"/>
    </row>
    <row r="61" spans="2:62" s="30" customFormat="1" ht="36" customHeight="1" thickBot="1" x14ac:dyDescent="0.4">
      <c r="B61" s="350" t="s">
        <v>103</v>
      </c>
      <c r="C61" s="350"/>
      <c r="F61" s="80"/>
      <c r="AZ61" s="275" t="s">
        <v>145</v>
      </c>
      <c r="BA61" s="276"/>
      <c r="BB61" s="277"/>
      <c r="BC61" s="94">
        <f>SUM($BC69,$BC74)</f>
        <v>195014.93959999998</v>
      </c>
    </row>
    <row r="62" spans="2:62" s="30" customFormat="1" ht="35.5" customHeight="1" thickBot="1" x14ac:dyDescent="0.4">
      <c r="B62" s="84" t="s">
        <v>96</v>
      </c>
      <c r="C62" s="84" t="s">
        <v>97</v>
      </c>
      <c r="F62" s="80"/>
      <c r="AZ62" s="347"/>
      <c r="BA62" s="348"/>
      <c r="BB62" s="348"/>
      <c r="BC62" s="349"/>
    </row>
    <row r="63" spans="2:62" s="30" customFormat="1" ht="40" customHeight="1" thickBot="1" x14ac:dyDescent="0.4">
      <c r="B63" s="151" t="s">
        <v>170</v>
      </c>
      <c r="C63" s="71">
        <v>0</v>
      </c>
      <c r="F63" s="80"/>
      <c r="AZ63" s="269" t="s">
        <v>163</v>
      </c>
      <c r="BA63" s="270"/>
      <c r="BB63" s="271"/>
      <c r="BC63" s="96">
        <f>$BC59+$BC61</f>
        <v>487957.2892</v>
      </c>
    </row>
    <row r="64" spans="2:62" s="30" customFormat="1" ht="14" x14ac:dyDescent="0.35">
      <c r="B64" s="151" t="s">
        <v>98</v>
      </c>
      <c r="C64" s="192">
        <v>32</v>
      </c>
      <c r="F64" s="80"/>
      <c r="AZ64" s="90"/>
      <c r="BA64" s="86"/>
      <c r="BB64" s="86"/>
      <c r="BC64" s="87"/>
    </row>
    <row r="65" spans="2:55" s="30" customFormat="1" thickBot="1" x14ac:dyDescent="0.4">
      <c r="B65" s="151" t="s">
        <v>102</v>
      </c>
      <c r="C65" s="192">
        <v>42</v>
      </c>
      <c r="F65" s="80"/>
      <c r="AZ65" s="90"/>
      <c r="BA65" s="86"/>
      <c r="BB65" s="86"/>
      <c r="BC65" s="87"/>
    </row>
    <row r="66" spans="2:55" s="30" customFormat="1" ht="30.75" customHeight="1" thickBot="1" x14ac:dyDescent="0.4">
      <c r="B66" s="151" t="s">
        <v>99</v>
      </c>
      <c r="C66" s="192">
        <v>43</v>
      </c>
      <c r="F66" s="80"/>
      <c r="AZ66" s="272" t="s">
        <v>121</v>
      </c>
      <c r="BA66" s="273"/>
      <c r="BB66" s="273"/>
      <c r="BC66" s="274"/>
    </row>
    <row r="67" spans="2:55" s="30" customFormat="1" ht="26.25" customHeight="1" thickBot="1" x14ac:dyDescent="0.4">
      <c r="B67" s="151" t="s">
        <v>100</v>
      </c>
      <c r="C67" s="192">
        <v>27</v>
      </c>
      <c r="F67" s="80"/>
      <c r="AZ67" s="262" t="s">
        <v>158</v>
      </c>
      <c r="BA67" s="263"/>
      <c r="BB67" s="264"/>
      <c r="BC67" s="91">
        <f>$BB33</f>
        <v>292942.34960000002</v>
      </c>
    </row>
    <row r="68" spans="2:55" s="30" customFormat="1" thickBot="1" x14ac:dyDescent="0.4">
      <c r="B68" s="151" t="s">
        <v>101</v>
      </c>
      <c r="C68" s="192">
        <v>65</v>
      </c>
      <c r="F68" s="80"/>
      <c r="AZ68" s="109"/>
      <c r="BA68" s="107"/>
      <c r="BB68" s="107"/>
      <c r="BC68" s="89"/>
    </row>
    <row r="69" spans="2:55" s="30" customFormat="1" ht="30" customHeight="1" thickBot="1" x14ac:dyDescent="0.4">
      <c r="B69" s="151" t="s">
        <v>171</v>
      </c>
      <c r="C69" s="71">
        <v>0</v>
      </c>
      <c r="F69" s="80"/>
      <c r="AZ69" s="265" t="s">
        <v>119</v>
      </c>
      <c r="BA69" s="266"/>
      <c r="BB69" s="267"/>
      <c r="BC69" s="88">
        <f>$BC33</f>
        <v>195014.93959999998</v>
      </c>
    </row>
    <row r="70" spans="2:55" s="30" customFormat="1" thickBot="1" x14ac:dyDescent="0.4">
      <c r="F70" s="80"/>
      <c r="AZ70" s="90"/>
      <c r="BA70" s="86"/>
      <c r="BB70" s="86"/>
      <c r="BC70" s="87"/>
    </row>
    <row r="71" spans="2:55" s="30" customFormat="1" ht="30" customHeight="1" thickBot="1" x14ac:dyDescent="0.4">
      <c r="F71" s="80"/>
      <c r="AZ71" s="272" t="s">
        <v>137</v>
      </c>
      <c r="BA71" s="273"/>
      <c r="BB71" s="273"/>
      <c r="BC71" s="274"/>
    </row>
    <row r="72" spans="2:55" s="30" customFormat="1" ht="30" customHeight="1" thickBot="1" x14ac:dyDescent="0.4">
      <c r="B72" s="278" t="s">
        <v>333</v>
      </c>
      <c r="C72" s="279"/>
      <c r="D72" s="279"/>
      <c r="E72" s="279"/>
      <c r="F72" s="279"/>
      <c r="W72" s="2"/>
      <c r="X72" s="2"/>
      <c r="AD72" s="2"/>
      <c r="AE72" s="2"/>
      <c r="AK72" s="2"/>
      <c r="AL72" s="2"/>
      <c r="AZ72" s="262" t="s">
        <v>158</v>
      </c>
      <c r="BA72" s="263"/>
      <c r="BB72" s="264"/>
      <c r="BC72" s="85">
        <f>$BB52</f>
        <v>0</v>
      </c>
    </row>
    <row r="73" spans="2:55" ht="15" thickBot="1" x14ac:dyDescent="0.4">
      <c r="B73" s="280"/>
      <c r="C73" s="281"/>
      <c r="D73" s="281"/>
      <c r="E73" s="281"/>
      <c r="F73" s="282"/>
      <c r="K73" s="30"/>
      <c r="L73" s="30"/>
      <c r="AZ73" s="109"/>
      <c r="BA73" s="107"/>
      <c r="BB73" s="107"/>
      <c r="BC73" s="89"/>
    </row>
    <row r="74" spans="2:55" ht="25.5" customHeight="1" thickBot="1" x14ac:dyDescent="0.4">
      <c r="B74" s="283"/>
      <c r="C74" s="284"/>
      <c r="D74" s="284"/>
      <c r="E74" s="284"/>
      <c r="F74" s="285"/>
      <c r="K74" s="30"/>
      <c r="L74" s="30"/>
      <c r="AZ74" s="265" t="s">
        <v>119</v>
      </c>
      <c r="BA74" s="266"/>
      <c r="BB74" s="267"/>
      <c r="BC74" s="88">
        <f>$BC52</f>
        <v>0</v>
      </c>
    </row>
    <row r="75" spans="2:55" x14ac:dyDescent="0.35">
      <c r="B75" s="283"/>
      <c r="C75" s="284"/>
      <c r="D75" s="284"/>
      <c r="E75" s="284"/>
      <c r="F75" s="285"/>
      <c r="K75" s="30"/>
      <c r="L75" s="30"/>
    </row>
    <row r="76" spans="2:55" x14ac:dyDescent="0.35">
      <c r="B76" s="283"/>
      <c r="C76" s="284"/>
      <c r="D76" s="284"/>
      <c r="E76" s="284"/>
      <c r="F76" s="285"/>
      <c r="K76" s="30"/>
      <c r="L76" s="30"/>
    </row>
    <row r="77" spans="2:55" x14ac:dyDescent="0.35">
      <c r="B77" s="283"/>
      <c r="C77" s="284"/>
      <c r="D77" s="284"/>
      <c r="E77" s="284"/>
      <c r="F77" s="285"/>
      <c r="K77" s="30"/>
      <c r="L77" s="30"/>
    </row>
    <row r="78" spans="2:55" x14ac:dyDescent="0.35">
      <c r="B78" s="283"/>
      <c r="C78" s="284"/>
      <c r="D78" s="284"/>
      <c r="E78" s="284"/>
      <c r="F78" s="285"/>
      <c r="K78" s="30"/>
      <c r="L78" s="30"/>
    </row>
    <row r="79" spans="2:55" x14ac:dyDescent="0.35">
      <c r="B79" s="283"/>
      <c r="C79" s="284"/>
      <c r="D79" s="284"/>
      <c r="E79" s="284"/>
      <c r="F79" s="285"/>
      <c r="K79" s="30"/>
      <c r="L79" s="30"/>
    </row>
    <row r="80" spans="2:55" x14ac:dyDescent="0.35">
      <c r="B80" s="283"/>
      <c r="C80" s="284"/>
      <c r="D80" s="284"/>
      <c r="E80" s="284"/>
      <c r="F80" s="285"/>
      <c r="K80" s="30"/>
      <c r="L80" s="30"/>
    </row>
    <row r="81" spans="2:12" x14ac:dyDescent="0.35">
      <c r="B81" s="283"/>
      <c r="C81" s="284"/>
      <c r="D81" s="284"/>
      <c r="E81" s="284"/>
      <c r="F81" s="285"/>
      <c r="K81" s="30"/>
      <c r="L81" s="30"/>
    </row>
    <row r="82" spans="2:12" x14ac:dyDescent="0.35">
      <c r="B82" s="283"/>
      <c r="C82" s="284"/>
      <c r="D82" s="284"/>
      <c r="E82" s="284"/>
      <c r="F82" s="285"/>
      <c r="K82" s="30"/>
      <c r="L82" s="30"/>
    </row>
    <row r="83" spans="2:12" x14ac:dyDescent="0.35">
      <c r="B83" s="283"/>
      <c r="C83" s="284"/>
      <c r="D83" s="284"/>
      <c r="E83" s="284"/>
      <c r="F83" s="285"/>
    </row>
    <row r="84" spans="2:12" x14ac:dyDescent="0.35">
      <c r="B84" s="283"/>
      <c r="C84" s="284"/>
      <c r="D84" s="284"/>
      <c r="E84" s="284"/>
      <c r="F84" s="285"/>
    </row>
    <row r="85" spans="2:12" x14ac:dyDescent="0.35">
      <c r="B85" s="283"/>
      <c r="C85" s="284"/>
      <c r="D85" s="284"/>
      <c r="E85" s="284"/>
      <c r="F85" s="285"/>
    </row>
    <row r="86" spans="2:12" x14ac:dyDescent="0.35">
      <c r="B86" s="283"/>
      <c r="C86" s="284"/>
      <c r="D86" s="284"/>
      <c r="E86" s="284"/>
      <c r="F86" s="285"/>
    </row>
    <row r="87" spans="2:12" x14ac:dyDescent="0.35">
      <c r="B87" s="283"/>
      <c r="C87" s="284"/>
      <c r="D87" s="284"/>
      <c r="E87" s="284"/>
      <c r="F87" s="285"/>
    </row>
    <row r="88" spans="2:12" x14ac:dyDescent="0.35">
      <c r="B88" s="283"/>
      <c r="C88" s="284"/>
      <c r="D88" s="284"/>
      <c r="E88" s="284"/>
      <c r="F88" s="285"/>
    </row>
    <row r="89" spans="2:12" x14ac:dyDescent="0.35">
      <c r="B89" s="283"/>
      <c r="C89" s="284"/>
      <c r="D89" s="284"/>
      <c r="E89" s="284"/>
      <c r="F89" s="285"/>
    </row>
    <row r="90" spans="2:12" x14ac:dyDescent="0.35">
      <c r="B90" s="283"/>
      <c r="C90" s="284"/>
      <c r="D90" s="284"/>
      <c r="E90" s="284"/>
      <c r="F90" s="285"/>
    </row>
    <row r="91" spans="2:12" x14ac:dyDescent="0.35">
      <c r="B91" s="283"/>
      <c r="C91" s="284"/>
      <c r="D91" s="284"/>
      <c r="E91" s="284"/>
      <c r="F91" s="285"/>
    </row>
    <row r="92" spans="2:12" x14ac:dyDescent="0.35">
      <c r="B92" s="283"/>
      <c r="C92" s="284"/>
      <c r="D92" s="284"/>
      <c r="E92" s="284"/>
      <c r="F92" s="285"/>
    </row>
    <row r="93" spans="2:12" ht="15" thickBot="1" x14ac:dyDescent="0.4">
      <c r="B93" s="286"/>
      <c r="C93" s="287"/>
      <c r="D93" s="287"/>
      <c r="E93" s="287"/>
      <c r="F93" s="288"/>
    </row>
  </sheetData>
  <mergeCells count="97">
    <mergeCell ref="B72:F72"/>
    <mergeCell ref="B73:F93"/>
    <mergeCell ref="BE16:BE17"/>
    <mergeCell ref="BE47:BE48"/>
    <mergeCell ref="B2:BJ2"/>
    <mergeCell ref="I36:N36"/>
    <mergeCell ref="B33:C33"/>
    <mergeCell ref="P33:Q33"/>
    <mergeCell ref="P35:S35"/>
    <mergeCell ref="B55:C55"/>
    <mergeCell ref="B4:G4"/>
    <mergeCell ref="H4:H55"/>
    <mergeCell ref="I33:J33"/>
    <mergeCell ref="B35:G35"/>
    <mergeCell ref="I35:N35"/>
    <mergeCell ref="U4:Z4"/>
    <mergeCell ref="B1:BJ1"/>
    <mergeCell ref="B61:C61"/>
    <mergeCell ref="I4:N4"/>
    <mergeCell ref="O4:O55"/>
    <mergeCell ref="P4:S4"/>
    <mergeCell ref="T4:T55"/>
    <mergeCell ref="I55:J55"/>
    <mergeCell ref="P55:Q55"/>
    <mergeCell ref="I5:N5"/>
    <mergeCell ref="P5:S5"/>
    <mergeCell ref="P36:S36"/>
    <mergeCell ref="B52:C52"/>
    <mergeCell ref="I52:J52"/>
    <mergeCell ref="P52:Q52"/>
    <mergeCell ref="B5:G5"/>
    <mergeCell ref="B36:G36"/>
    <mergeCell ref="U52:V52"/>
    <mergeCell ref="AB52:AC52"/>
    <mergeCell ref="AA4:AA55"/>
    <mergeCell ref="U35:Z35"/>
    <mergeCell ref="U36:Z36"/>
    <mergeCell ref="U5:Z5"/>
    <mergeCell ref="U33:V33"/>
    <mergeCell ref="U55:V55"/>
    <mergeCell ref="AB55:AC55"/>
    <mergeCell ref="AP4:AS5"/>
    <mergeCell ref="AI4:AN4"/>
    <mergeCell ref="AO4:AO55"/>
    <mergeCell ref="AB33:AC33"/>
    <mergeCell ref="AI5:AN5"/>
    <mergeCell ref="AI52:AJ52"/>
    <mergeCell ref="AB4:AG4"/>
    <mergeCell ref="AH4:AH55"/>
    <mergeCell ref="AB35:AG35"/>
    <mergeCell ref="AB36:AG36"/>
    <mergeCell ref="AB5:AG5"/>
    <mergeCell ref="AI33:AJ33"/>
    <mergeCell ref="AI36:AN36"/>
    <mergeCell ref="AI55:AJ55"/>
    <mergeCell ref="BE5:BJ5"/>
    <mergeCell ref="AP6:AS31"/>
    <mergeCell ref="AZ6:BC31"/>
    <mergeCell ref="AP32:AQ32"/>
    <mergeCell ref="AZ32:BA32"/>
    <mergeCell ref="AY4:AY55"/>
    <mergeCell ref="AZ4:BC5"/>
    <mergeCell ref="AZ33:BA33"/>
    <mergeCell ref="AZ55:BA55"/>
    <mergeCell ref="AZ52:BA52"/>
    <mergeCell ref="BE52:BJ52"/>
    <mergeCell ref="BE36:BJ36"/>
    <mergeCell ref="AP37:AS50"/>
    <mergeCell ref="AZ37:BC50"/>
    <mergeCell ref="BD4:BD55"/>
    <mergeCell ref="BE4:BJ4"/>
    <mergeCell ref="BE33:BJ33"/>
    <mergeCell ref="AI35:AN35"/>
    <mergeCell ref="AP35:AS36"/>
    <mergeCell ref="AU35:AX35"/>
    <mergeCell ref="AZ35:BC36"/>
    <mergeCell ref="BE35:BJ35"/>
    <mergeCell ref="AT4:AT55"/>
    <mergeCell ref="AU4:AX4"/>
    <mergeCell ref="AP33:AQ33"/>
    <mergeCell ref="AU33:AV33"/>
    <mergeCell ref="AU36:AX36"/>
    <mergeCell ref="AP55:AQ55"/>
    <mergeCell ref="AU55:AV55"/>
    <mergeCell ref="AU5:AX5"/>
    <mergeCell ref="AP52:AQ52"/>
    <mergeCell ref="AU52:AV52"/>
    <mergeCell ref="AZ71:BC71"/>
    <mergeCell ref="AZ72:BB72"/>
    <mergeCell ref="AZ74:BB74"/>
    <mergeCell ref="AZ59:BB59"/>
    <mergeCell ref="AZ63:BB63"/>
    <mergeCell ref="AZ66:BC66"/>
    <mergeCell ref="AZ67:BB67"/>
    <mergeCell ref="AZ69:BB69"/>
    <mergeCell ref="AZ61:BB61"/>
    <mergeCell ref="AZ62:BC62"/>
  </mergeCells>
  <dataValidations count="1">
    <dataValidation type="list" allowBlank="1" showInputMessage="1" showErrorMessage="1" sqref="BE18:BE29 BE49" xr:uid="{FD5B60E8-954F-4CD3-A841-7CE71DE06EEE}">
      <formula1>"Yes,No,Not Applicable"</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E4DD7-9BB9-4A64-B85C-D7FDAAB389CA}">
  <sheetPr>
    <tabColor rgb="FF999999"/>
    <pageSetUpPr fitToPage="1"/>
  </sheetPr>
  <dimension ref="A1:BJ93"/>
  <sheetViews>
    <sheetView tabSelected="1" topLeftCell="AU2" zoomScale="60" zoomScaleNormal="60" workbookViewId="0">
      <selection activeCell="BF57" sqref="BF57"/>
    </sheetView>
  </sheetViews>
  <sheetFormatPr defaultColWidth="8.81640625" defaultRowHeight="14.5" x14ac:dyDescent="0.35"/>
  <cols>
    <col min="1" max="1" width="8.81640625" style="2"/>
    <col min="2" max="2" width="36.81640625" style="2" customWidth="1"/>
    <col min="3" max="3" width="23.81640625" style="2" customWidth="1"/>
    <col min="4" max="4" width="29.1796875" style="2" customWidth="1"/>
    <col min="5" max="5" width="24.81640625" style="2" customWidth="1"/>
    <col min="6" max="6" width="29.1796875" style="2" customWidth="1"/>
    <col min="7" max="7" width="20.81640625" style="2" bestFit="1" customWidth="1"/>
    <col min="8" max="8" width="3.81640625" style="2" customWidth="1"/>
    <col min="9" max="9" width="15.54296875" style="2" bestFit="1" customWidth="1"/>
    <col min="10" max="10" width="31.453125" style="2" customWidth="1"/>
    <col min="11" max="12" width="24.54296875" style="2" customWidth="1"/>
    <col min="13" max="13" width="24.54296875" style="2" bestFit="1" customWidth="1"/>
    <col min="14" max="14" width="21.1796875" style="2" bestFit="1" customWidth="1"/>
    <col min="15" max="15" width="3" style="2" customWidth="1"/>
    <col min="16" max="16" width="15.54296875" style="2" bestFit="1" customWidth="1"/>
    <col min="17" max="17" width="32.54296875" style="2" customWidth="1"/>
    <col min="18" max="18" width="24.54296875" style="2" bestFit="1" customWidth="1"/>
    <col min="19" max="19" width="21.1796875" style="2" bestFit="1" customWidth="1"/>
    <col min="20" max="20" width="2.81640625" style="2" customWidth="1"/>
    <col min="21" max="21" width="15.54296875" style="2" bestFit="1" customWidth="1"/>
    <col min="22" max="22" width="31.54296875" style="2" customWidth="1"/>
    <col min="23" max="24" width="24.54296875" style="2" customWidth="1"/>
    <col min="25" max="25" width="24.54296875" style="2" bestFit="1" customWidth="1"/>
    <col min="26" max="26" width="21.1796875" style="2" bestFit="1" customWidth="1"/>
    <col min="27" max="27" width="3.1796875" style="2" customWidth="1"/>
    <col min="28" max="28" width="15.54296875" style="2" bestFit="1" customWidth="1"/>
    <col min="29" max="29" width="35" style="2" customWidth="1"/>
    <col min="30" max="31" width="24.54296875" style="2" customWidth="1"/>
    <col min="32" max="32" width="24.54296875" style="2" bestFit="1" customWidth="1"/>
    <col min="33" max="33" width="21.1796875" style="2" bestFit="1" customWidth="1"/>
    <col min="34" max="34" width="2.81640625" style="2" customWidth="1"/>
    <col min="35" max="35" width="16.81640625" style="2" customWidth="1"/>
    <col min="36" max="36" width="31.1796875" style="2" customWidth="1"/>
    <col min="37" max="38" width="24.54296875" style="2" customWidth="1"/>
    <col min="39" max="39" width="24.54296875" style="2" bestFit="1" customWidth="1"/>
    <col min="40" max="40" width="21.1796875" style="2" bestFit="1" customWidth="1"/>
    <col min="41" max="41" width="2.453125" style="2" customWidth="1"/>
    <col min="42" max="42" width="22" style="2" customWidth="1"/>
    <col min="43" max="43" width="24" style="2" customWidth="1"/>
    <col min="44" max="44" width="24.54296875" style="2" bestFit="1" customWidth="1"/>
    <col min="45" max="45" width="21.1796875" style="2" bestFit="1" customWidth="1"/>
    <col min="46" max="46" width="2.81640625" style="2" customWidth="1"/>
    <col min="47" max="47" width="16.1796875" style="2" customWidth="1"/>
    <col min="48" max="48" width="31.1796875" style="2" customWidth="1"/>
    <col min="49" max="50" width="24.54296875" style="2" customWidth="1"/>
    <col min="51" max="51" width="3" style="2" customWidth="1"/>
    <col min="52" max="52" width="16.1796875" style="2" customWidth="1"/>
    <col min="53" max="53" width="21.54296875" style="2" customWidth="1"/>
    <col min="54" max="55" width="24.54296875" style="2" customWidth="1"/>
    <col min="56" max="56" width="2.81640625" style="2" customWidth="1"/>
    <col min="57" max="57" width="56.81640625" style="2" customWidth="1"/>
    <col min="58" max="58" width="17.453125" style="2" customWidth="1"/>
    <col min="59" max="59" width="57.453125" style="2" customWidth="1"/>
    <col min="60" max="60" width="69.1796875" style="2" customWidth="1"/>
    <col min="61" max="61" width="15.54296875" style="2" bestFit="1" customWidth="1"/>
    <col min="62" max="62" width="23.54296875" style="2" customWidth="1"/>
    <col min="63" max="16384" width="8.81640625" style="2"/>
  </cols>
  <sheetData>
    <row r="1" spans="1:62" ht="21" customHeight="1" x14ac:dyDescent="0.35">
      <c r="B1" s="344" t="s">
        <v>224</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4"/>
      <c r="AX1" s="344"/>
      <c r="AY1" s="344"/>
      <c r="AZ1" s="344"/>
      <c r="BA1" s="344"/>
      <c r="BB1" s="344"/>
      <c r="BC1" s="344"/>
      <c r="BD1" s="344"/>
      <c r="BE1" s="344"/>
      <c r="BF1" s="344"/>
      <c r="BG1" s="344"/>
      <c r="BH1" s="344"/>
      <c r="BI1" s="344"/>
      <c r="BJ1" s="344"/>
    </row>
    <row r="2" spans="1:62" s="30" customFormat="1" ht="15" x14ac:dyDescent="0.35">
      <c r="A2" s="29"/>
      <c r="B2" s="343" t="s">
        <v>104</v>
      </c>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row>
    <row r="3" spans="1:62" s="30" customFormat="1" ht="14" x14ac:dyDescent="0.35">
      <c r="E3" s="99"/>
    </row>
    <row r="4" spans="1:62" s="30" customFormat="1" ht="14.5" customHeight="1" x14ac:dyDescent="0.35">
      <c r="B4" s="304" t="s">
        <v>4</v>
      </c>
      <c r="C4" s="305"/>
      <c r="D4" s="305"/>
      <c r="E4" s="305"/>
      <c r="F4" s="305"/>
      <c r="G4" s="305"/>
      <c r="H4" s="340"/>
      <c r="I4" s="306" t="s">
        <v>0</v>
      </c>
      <c r="J4" s="307"/>
      <c r="K4" s="307"/>
      <c r="L4" s="307"/>
      <c r="M4" s="307"/>
      <c r="N4" s="307"/>
      <c r="O4" s="340"/>
      <c r="P4" s="306" t="s">
        <v>129</v>
      </c>
      <c r="Q4" s="307"/>
      <c r="R4" s="307"/>
      <c r="S4" s="307"/>
      <c r="T4" s="340"/>
      <c r="U4" s="306" t="s">
        <v>2</v>
      </c>
      <c r="V4" s="307"/>
      <c r="W4" s="307"/>
      <c r="X4" s="307"/>
      <c r="Y4" s="307"/>
      <c r="Z4" s="307"/>
      <c r="AA4" s="340"/>
      <c r="AB4" s="306" t="s">
        <v>128</v>
      </c>
      <c r="AC4" s="307"/>
      <c r="AD4" s="307"/>
      <c r="AE4" s="307"/>
      <c r="AF4" s="307"/>
      <c r="AG4" s="307"/>
      <c r="AH4" s="340"/>
      <c r="AI4" s="312" t="s">
        <v>75</v>
      </c>
      <c r="AJ4" s="313"/>
      <c r="AK4" s="313"/>
      <c r="AL4" s="313"/>
      <c r="AM4" s="313"/>
      <c r="AN4" s="338"/>
      <c r="AO4" s="294"/>
      <c r="AP4" s="306" t="s">
        <v>127</v>
      </c>
      <c r="AQ4" s="307"/>
      <c r="AR4" s="307"/>
      <c r="AS4" s="307"/>
      <c r="AT4" s="294"/>
      <c r="AU4" s="312" t="s">
        <v>5</v>
      </c>
      <c r="AV4" s="313"/>
      <c r="AW4" s="313"/>
      <c r="AX4" s="313"/>
      <c r="AY4" s="300"/>
      <c r="AZ4" s="306" t="s">
        <v>295</v>
      </c>
      <c r="BA4" s="307"/>
      <c r="BB4" s="307"/>
      <c r="BC4" s="321"/>
      <c r="BD4" s="294"/>
      <c r="BE4" s="295" t="s">
        <v>155</v>
      </c>
      <c r="BF4" s="296"/>
      <c r="BG4" s="296"/>
      <c r="BH4" s="296"/>
      <c r="BI4" s="296"/>
      <c r="BJ4" s="297"/>
    </row>
    <row r="5" spans="1:62" s="30" customFormat="1" ht="14" x14ac:dyDescent="0.35">
      <c r="B5" s="298" t="s">
        <v>29</v>
      </c>
      <c r="C5" s="299"/>
      <c r="D5" s="299"/>
      <c r="E5" s="299"/>
      <c r="F5" s="299"/>
      <c r="G5" s="299"/>
      <c r="H5" s="340"/>
      <c r="I5" s="303" t="s">
        <v>29</v>
      </c>
      <c r="J5" s="299"/>
      <c r="K5" s="299"/>
      <c r="L5" s="299"/>
      <c r="M5" s="299"/>
      <c r="N5" s="299"/>
      <c r="O5" s="340"/>
      <c r="P5" s="303" t="s">
        <v>29</v>
      </c>
      <c r="Q5" s="299"/>
      <c r="R5" s="299"/>
      <c r="S5" s="299"/>
      <c r="T5" s="340"/>
      <c r="U5" s="303" t="s">
        <v>29</v>
      </c>
      <c r="V5" s="299"/>
      <c r="W5" s="299"/>
      <c r="X5" s="299"/>
      <c r="Y5" s="299"/>
      <c r="Z5" s="299"/>
      <c r="AA5" s="340"/>
      <c r="AB5" s="303" t="s">
        <v>29</v>
      </c>
      <c r="AC5" s="299"/>
      <c r="AD5" s="299"/>
      <c r="AE5" s="299"/>
      <c r="AF5" s="299"/>
      <c r="AG5" s="299"/>
      <c r="AH5" s="340"/>
      <c r="AI5" s="316" t="s">
        <v>29</v>
      </c>
      <c r="AJ5" s="261"/>
      <c r="AK5" s="261"/>
      <c r="AL5" s="261"/>
      <c r="AM5" s="261"/>
      <c r="AN5" s="339"/>
      <c r="AO5" s="294"/>
      <c r="AP5" s="323"/>
      <c r="AQ5" s="323"/>
      <c r="AR5" s="323"/>
      <c r="AS5" s="323"/>
      <c r="AT5" s="294"/>
      <c r="AU5" s="316" t="s">
        <v>29</v>
      </c>
      <c r="AV5" s="261"/>
      <c r="AW5" s="261"/>
      <c r="AX5" s="261"/>
      <c r="AY5" s="300"/>
      <c r="AZ5" s="323"/>
      <c r="BA5" s="323"/>
      <c r="BB5" s="323"/>
      <c r="BC5" s="324"/>
      <c r="BD5" s="294"/>
      <c r="BE5" s="332" t="s">
        <v>29</v>
      </c>
      <c r="BF5" s="333"/>
      <c r="BG5" s="333"/>
      <c r="BH5" s="333"/>
      <c r="BI5" s="333"/>
      <c r="BJ5" s="334"/>
    </row>
    <row r="6" spans="1:62" s="30" customFormat="1" ht="30" customHeight="1" thickBot="1" x14ac:dyDescent="0.4">
      <c r="B6" s="32" t="s">
        <v>7</v>
      </c>
      <c r="C6" s="32" t="s">
        <v>8</v>
      </c>
      <c r="D6" s="33" t="s">
        <v>340</v>
      </c>
      <c r="E6" s="33" t="s">
        <v>339</v>
      </c>
      <c r="F6" s="34" t="s">
        <v>159</v>
      </c>
      <c r="G6" s="33" t="s">
        <v>120</v>
      </c>
      <c r="H6" s="340"/>
      <c r="I6" s="32" t="s">
        <v>7</v>
      </c>
      <c r="J6" s="32" t="s">
        <v>8</v>
      </c>
      <c r="K6" s="33" t="s">
        <v>338</v>
      </c>
      <c r="L6" s="33" t="s">
        <v>337</v>
      </c>
      <c r="M6" s="34" t="s">
        <v>159</v>
      </c>
      <c r="N6" s="33" t="s">
        <v>120</v>
      </c>
      <c r="O6" s="340"/>
      <c r="P6" s="32" t="s">
        <v>7</v>
      </c>
      <c r="Q6" s="32" t="s">
        <v>8</v>
      </c>
      <c r="R6" s="34" t="s">
        <v>159</v>
      </c>
      <c r="S6" s="33" t="s">
        <v>120</v>
      </c>
      <c r="T6" s="340"/>
      <c r="U6" s="32" t="s">
        <v>7</v>
      </c>
      <c r="V6" s="32" t="s">
        <v>8</v>
      </c>
      <c r="W6" s="33" t="s">
        <v>340</v>
      </c>
      <c r="X6" s="33" t="s">
        <v>339</v>
      </c>
      <c r="Y6" s="34" t="s">
        <v>159</v>
      </c>
      <c r="Z6" s="33" t="s">
        <v>120</v>
      </c>
      <c r="AA6" s="340"/>
      <c r="AB6" s="32" t="s">
        <v>7</v>
      </c>
      <c r="AC6" s="32" t="s">
        <v>8</v>
      </c>
      <c r="AD6" s="33" t="s">
        <v>340</v>
      </c>
      <c r="AE6" s="33" t="s">
        <v>339</v>
      </c>
      <c r="AF6" s="34" t="s">
        <v>159</v>
      </c>
      <c r="AG6" s="33" t="s">
        <v>120</v>
      </c>
      <c r="AH6" s="340"/>
      <c r="AI6" s="32" t="s">
        <v>7</v>
      </c>
      <c r="AJ6" s="32" t="s">
        <v>8</v>
      </c>
      <c r="AK6" s="33" t="s">
        <v>340</v>
      </c>
      <c r="AL6" s="33" t="s">
        <v>339</v>
      </c>
      <c r="AM6" s="34" t="s">
        <v>159</v>
      </c>
      <c r="AN6" s="33" t="s">
        <v>120</v>
      </c>
      <c r="AO6" s="294"/>
      <c r="AP6" s="289" t="s">
        <v>29</v>
      </c>
      <c r="AQ6" s="335"/>
      <c r="AR6" s="335"/>
      <c r="AS6" s="335"/>
      <c r="AT6" s="294"/>
      <c r="AU6" s="35" t="s">
        <v>7</v>
      </c>
      <c r="AV6" s="32" t="s">
        <v>8</v>
      </c>
      <c r="AW6" s="34" t="s">
        <v>159</v>
      </c>
      <c r="AX6" s="33" t="s">
        <v>120</v>
      </c>
      <c r="AY6" s="300"/>
      <c r="AZ6" s="289" t="s">
        <v>29</v>
      </c>
      <c r="BA6" s="335"/>
      <c r="BB6" s="335"/>
      <c r="BC6" s="335"/>
      <c r="BD6" s="294"/>
      <c r="BE6" s="36" t="s">
        <v>6</v>
      </c>
      <c r="BF6" s="37"/>
      <c r="BG6" s="37"/>
      <c r="BH6" s="37"/>
      <c r="BI6" s="37"/>
      <c r="BJ6" s="37"/>
    </row>
    <row r="7" spans="1:62" s="30" customFormat="1" ht="40.5" customHeight="1" thickBot="1" x14ac:dyDescent="0.4">
      <c r="B7" s="38">
        <v>5010</v>
      </c>
      <c r="C7" s="38" t="s">
        <v>344</v>
      </c>
      <c r="D7" s="189">
        <f>F7/18.32</f>
        <v>2113.1004366812226</v>
      </c>
      <c r="E7" s="189">
        <f>G7/18.32</f>
        <v>1408.7336244541484</v>
      </c>
      <c r="F7" s="39">
        <v>38712</v>
      </c>
      <c r="G7" s="39">
        <v>25808</v>
      </c>
      <c r="H7" s="340"/>
      <c r="I7" s="38">
        <v>5010</v>
      </c>
      <c r="J7" s="38" t="s">
        <v>345</v>
      </c>
      <c r="K7" s="189">
        <f>0.9*[1]Sheet1!L3</f>
        <v>266.23349999999999</v>
      </c>
      <c r="L7" s="189">
        <f>0.9*[1]Sheet1!M3</f>
        <v>177.489</v>
      </c>
      <c r="M7" s="39">
        <v>5560.74</v>
      </c>
      <c r="N7" s="39">
        <v>3707.16</v>
      </c>
      <c r="O7" s="340"/>
      <c r="P7" s="38">
        <v>5010</v>
      </c>
      <c r="Q7" s="38" t="s">
        <v>344</v>
      </c>
      <c r="R7" s="39">
        <v>938.09999999999991</v>
      </c>
      <c r="S7" s="39">
        <v>625.40000000000009</v>
      </c>
      <c r="T7" s="340"/>
      <c r="U7" s="38">
        <v>5010</v>
      </c>
      <c r="V7" s="38" t="s">
        <v>344</v>
      </c>
      <c r="W7" s="189">
        <f>0.6*(Y7/18.32)</f>
        <v>812.88373362445407</v>
      </c>
      <c r="X7" s="189">
        <f>0.4*(Z7/18.32)</f>
        <v>361.28165938864635</v>
      </c>
      <c r="Y7" s="39">
        <v>24820.05</v>
      </c>
      <c r="Z7" s="39">
        <v>16546.7</v>
      </c>
      <c r="AA7" s="340"/>
      <c r="AB7" s="38">
        <v>5010</v>
      </c>
      <c r="AC7" s="38" t="s">
        <v>344</v>
      </c>
      <c r="AD7" s="189">
        <f>0.6*(AF7/18.32)</f>
        <v>72.178329694323139</v>
      </c>
      <c r="AE7" s="189">
        <f>0.4*(AG7/18.32)</f>
        <v>32.079257641921394</v>
      </c>
      <c r="AF7" s="39">
        <v>2203.8449999999998</v>
      </c>
      <c r="AG7" s="39">
        <v>1469.23</v>
      </c>
      <c r="AH7" s="340"/>
      <c r="AI7" s="38">
        <v>5010</v>
      </c>
      <c r="AJ7" s="38" t="s">
        <v>344</v>
      </c>
      <c r="AK7" s="189">
        <f>0.6*(AM7/18.32)</f>
        <v>91.950327510917006</v>
      </c>
      <c r="AL7" s="189">
        <f>0.4*(AN7/18.32)</f>
        <v>40.866812227074234</v>
      </c>
      <c r="AM7" s="39">
        <v>2807.5499999999997</v>
      </c>
      <c r="AN7" s="39">
        <v>1871.7</v>
      </c>
      <c r="AO7" s="294"/>
      <c r="AP7" s="335"/>
      <c r="AQ7" s="335"/>
      <c r="AR7" s="335"/>
      <c r="AS7" s="335"/>
      <c r="AT7" s="294"/>
      <c r="AU7" s="38">
        <v>5010</v>
      </c>
      <c r="AV7" s="180" t="s">
        <v>344</v>
      </c>
      <c r="AW7" s="39">
        <v>17510.25</v>
      </c>
      <c r="AX7" s="39">
        <v>11673.5</v>
      </c>
      <c r="AY7" s="300"/>
      <c r="AZ7" s="335"/>
      <c r="BA7" s="335"/>
      <c r="BB7" s="335"/>
      <c r="BC7" s="335"/>
      <c r="BD7" s="294"/>
      <c r="BE7" s="103" t="s">
        <v>247</v>
      </c>
      <c r="BF7" s="43">
        <v>49017.55763013698</v>
      </c>
      <c r="BG7" s="103" t="s">
        <v>160</v>
      </c>
      <c r="BH7" s="103" t="s">
        <v>244</v>
      </c>
      <c r="BI7" s="182">
        <f>0.6*298190.14225</f>
        <v>178914.08534999998</v>
      </c>
    </row>
    <row r="8" spans="1:62" s="30" customFormat="1" ht="14" x14ac:dyDescent="0.35">
      <c r="B8" s="38"/>
      <c r="C8" s="38"/>
      <c r="D8" s="38"/>
      <c r="E8" s="38"/>
      <c r="F8" s="39"/>
      <c r="G8" s="40"/>
      <c r="H8" s="340"/>
      <c r="I8" s="38">
        <v>5010</v>
      </c>
      <c r="J8" s="38" t="s">
        <v>346</v>
      </c>
      <c r="K8" s="178"/>
      <c r="L8" s="178"/>
      <c r="M8" s="39">
        <v>1984.875</v>
      </c>
      <c r="N8" s="39">
        <v>1323.25</v>
      </c>
      <c r="O8" s="340"/>
      <c r="P8" s="38">
        <v>5120</v>
      </c>
      <c r="Q8" s="38" t="s">
        <v>351</v>
      </c>
      <c r="R8" s="39">
        <v>1278.1499999999999</v>
      </c>
      <c r="S8" s="39">
        <v>852.1</v>
      </c>
      <c r="T8" s="340"/>
      <c r="U8" s="38"/>
      <c r="V8" s="38"/>
      <c r="W8" s="38"/>
      <c r="X8" s="38"/>
      <c r="Y8" s="39"/>
      <c r="Z8" s="39"/>
      <c r="AA8" s="340"/>
      <c r="AB8" s="38">
        <v>5090</v>
      </c>
      <c r="AC8" s="38" t="s">
        <v>366</v>
      </c>
      <c r="AD8" s="38"/>
      <c r="AE8" s="38"/>
      <c r="AF8" s="39">
        <v>1148.8499999999999</v>
      </c>
      <c r="AG8" s="39">
        <v>765.90000000000009</v>
      </c>
      <c r="AH8" s="340"/>
      <c r="AI8" s="38">
        <v>5130</v>
      </c>
      <c r="AJ8" s="38" t="s">
        <v>367</v>
      </c>
      <c r="AK8" s="38"/>
      <c r="AL8" s="38"/>
      <c r="AM8" s="39">
        <v>2573.85</v>
      </c>
      <c r="AN8" s="39">
        <v>1715.9</v>
      </c>
      <c r="AO8" s="294"/>
      <c r="AP8" s="335"/>
      <c r="AQ8" s="335"/>
      <c r="AR8" s="335"/>
      <c r="AS8" s="335"/>
      <c r="AT8" s="294"/>
      <c r="AU8" s="38">
        <v>5130</v>
      </c>
      <c r="AV8" s="180" t="s">
        <v>374</v>
      </c>
      <c r="AW8" s="39">
        <v>31.049999999999997</v>
      </c>
      <c r="AX8" s="39">
        <v>20.700000000000003</v>
      </c>
      <c r="AY8" s="300"/>
      <c r="AZ8" s="335"/>
      <c r="BA8" s="335"/>
      <c r="BB8" s="335"/>
      <c r="BC8" s="335"/>
      <c r="BD8" s="294"/>
      <c r="BE8" s="103"/>
      <c r="BF8" s="36"/>
      <c r="BG8" s="103"/>
      <c r="BH8" s="103"/>
      <c r="BI8" s="36"/>
    </row>
    <row r="9" spans="1:62" s="30" customFormat="1" ht="21" customHeight="1" x14ac:dyDescent="0.3">
      <c r="B9" s="38"/>
      <c r="C9" s="38"/>
      <c r="D9" s="38"/>
      <c r="E9" s="38"/>
      <c r="F9" s="39"/>
      <c r="G9" s="40"/>
      <c r="H9" s="340"/>
      <c r="I9" s="38">
        <v>5010</v>
      </c>
      <c r="J9" s="38" t="s">
        <v>399</v>
      </c>
      <c r="K9" s="189">
        <v>30.559722222222199</v>
      </c>
      <c r="L9" s="189">
        <v>3.3955246913580241</v>
      </c>
      <c r="M9" s="39">
        <v>279.92959999999999</v>
      </c>
      <c r="N9" s="39">
        <v>31.143999999999998</v>
      </c>
      <c r="O9" s="340"/>
      <c r="P9" s="38">
        <v>5200</v>
      </c>
      <c r="Q9" s="38" t="s">
        <v>352</v>
      </c>
      <c r="R9" s="39">
        <v>3651</v>
      </c>
      <c r="S9" s="39">
        <v>2434</v>
      </c>
      <c r="T9" s="340"/>
      <c r="U9" s="38">
        <v>5220</v>
      </c>
      <c r="V9" s="38" t="s">
        <v>356</v>
      </c>
      <c r="W9" s="38"/>
      <c r="X9" s="38"/>
      <c r="Y9" s="39">
        <v>85.35</v>
      </c>
      <c r="Z9" s="39">
        <v>56.900000000000006</v>
      </c>
      <c r="AA9" s="340"/>
      <c r="AB9" s="38"/>
      <c r="AC9" s="38"/>
      <c r="AD9" s="38"/>
      <c r="AE9" s="38"/>
      <c r="AF9" s="40"/>
      <c r="AG9" s="40"/>
      <c r="AH9" s="340"/>
      <c r="AI9" s="38">
        <v>5140</v>
      </c>
      <c r="AJ9" s="38" t="s">
        <v>368</v>
      </c>
      <c r="AK9" s="38"/>
      <c r="AL9" s="38"/>
      <c r="AM9" s="39">
        <v>2174.25</v>
      </c>
      <c r="AN9" s="39">
        <v>1449.5</v>
      </c>
      <c r="AO9" s="294"/>
      <c r="AP9" s="335"/>
      <c r="AQ9" s="335"/>
      <c r="AR9" s="335"/>
      <c r="AS9" s="335"/>
      <c r="AT9" s="294"/>
      <c r="AU9" s="38">
        <v>5140</v>
      </c>
      <c r="AV9" s="180" t="s">
        <v>375</v>
      </c>
      <c r="AW9" s="39">
        <v>94.05</v>
      </c>
      <c r="AX9" s="39">
        <v>62.7</v>
      </c>
      <c r="AY9" s="300"/>
      <c r="AZ9" s="335"/>
      <c r="BA9" s="335"/>
      <c r="BB9" s="335"/>
      <c r="BC9" s="335"/>
      <c r="BD9" s="294"/>
      <c r="BF9" s="101"/>
      <c r="BG9" s="101"/>
      <c r="BH9" s="101"/>
      <c r="BI9" s="101"/>
    </row>
    <row r="10" spans="1:62" s="30" customFormat="1" ht="28.5" thickBot="1" x14ac:dyDescent="0.4">
      <c r="B10" s="38"/>
      <c r="C10" s="38"/>
      <c r="D10" s="38"/>
      <c r="E10" s="38"/>
      <c r="F10" s="39"/>
      <c r="G10" s="40"/>
      <c r="H10" s="340"/>
      <c r="I10" s="38">
        <v>5040</v>
      </c>
      <c r="J10" s="38" t="s">
        <v>347</v>
      </c>
      <c r="K10" s="38"/>
      <c r="L10" s="38"/>
      <c r="M10" s="39">
        <v>8230.35</v>
      </c>
      <c r="N10" s="39">
        <v>5486.9000000000005</v>
      </c>
      <c r="O10" s="340"/>
      <c r="P10" s="38">
        <v>5210</v>
      </c>
      <c r="Q10" s="38" t="s">
        <v>353</v>
      </c>
      <c r="R10" s="39">
        <v>673.65</v>
      </c>
      <c r="S10" s="39">
        <v>449.1</v>
      </c>
      <c r="T10" s="340"/>
      <c r="U10" s="38">
        <v>5230</v>
      </c>
      <c r="V10" s="38" t="s">
        <v>357</v>
      </c>
      <c r="W10" s="38"/>
      <c r="X10" s="38"/>
      <c r="Y10" s="39">
        <v>864.75</v>
      </c>
      <c r="Z10" s="39">
        <v>576.5</v>
      </c>
      <c r="AA10" s="340"/>
      <c r="AB10" s="38"/>
      <c r="AC10" s="38"/>
      <c r="AD10" s="38"/>
      <c r="AE10" s="38"/>
      <c r="AF10" s="40"/>
      <c r="AG10" s="40"/>
      <c r="AH10" s="340"/>
      <c r="AI10" s="38">
        <v>5150</v>
      </c>
      <c r="AJ10" s="38" t="s">
        <v>369</v>
      </c>
      <c r="AK10" s="38"/>
      <c r="AL10" s="38"/>
      <c r="AM10" s="39">
        <v>7660.7999999999993</v>
      </c>
      <c r="AN10" s="39">
        <v>5107.2000000000007</v>
      </c>
      <c r="AO10" s="294"/>
      <c r="AP10" s="335"/>
      <c r="AQ10" s="335"/>
      <c r="AR10" s="335"/>
      <c r="AS10" s="335"/>
      <c r="AT10" s="294"/>
      <c r="AU10" s="38">
        <v>5150</v>
      </c>
      <c r="AV10" s="180" t="s">
        <v>376</v>
      </c>
      <c r="AW10" s="39">
        <v>74.25</v>
      </c>
      <c r="AX10" s="39">
        <v>49.5</v>
      </c>
      <c r="AY10" s="300"/>
      <c r="AZ10" s="335"/>
      <c r="BA10" s="335"/>
      <c r="BB10" s="335"/>
      <c r="BC10" s="335"/>
      <c r="BD10" s="294"/>
      <c r="BE10" s="103"/>
      <c r="BF10" s="36"/>
      <c r="BG10" s="103"/>
      <c r="BH10" s="103"/>
      <c r="BI10" s="36"/>
    </row>
    <row r="11" spans="1:62" s="30" customFormat="1" ht="30.75" customHeight="1" thickBot="1" x14ac:dyDescent="0.4">
      <c r="B11" s="38"/>
      <c r="C11" s="38"/>
      <c r="D11" s="38"/>
      <c r="E11" s="38"/>
      <c r="F11" s="39"/>
      <c r="G11" s="40"/>
      <c r="H11" s="340"/>
      <c r="I11" s="38">
        <v>5100</v>
      </c>
      <c r="J11" s="38" t="s">
        <v>348</v>
      </c>
      <c r="K11" s="38"/>
      <c r="L11" s="38"/>
      <c r="M11" s="39">
        <v>13569.75</v>
      </c>
      <c r="N11" s="39">
        <v>9046.5</v>
      </c>
      <c r="O11" s="340"/>
      <c r="P11" s="38">
        <v>5280</v>
      </c>
      <c r="Q11" s="38" t="s">
        <v>354</v>
      </c>
      <c r="R11" s="39">
        <v>666.15</v>
      </c>
      <c r="S11" s="39">
        <v>444.1</v>
      </c>
      <c r="T11" s="340"/>
      <c r="U11" s="38">
        <v>5370</v>
      </c>
      <c r="V11" s="38" t="s">
        <v>358</v>
      </c>
      <c r="W11" s="38"/>
      <c r="X11" s="38"/>
      <c r="Y11" s="39">
        <v>4384.2</v>
      </c>
      <c r="Z11" s="39">
        <v>2922.8</v>
      </c>
      <c r="AA11" s="340"/>
      <c r="AB11" s="38"/>
      <c r="AC11" s="38"/>
      <c r="AD11" s="38"/>
      <c r="AE11" s="38"/>
      <c r="AF11" s="40"/>
      <c r="AG11" s="40"/>
      <c r="AH11" s="340"/>
      <c r="AI11" s="38">
        <v>5170</v>
      </c>
      <c r="AJ11" s="38" t="s">
        <v>370</v>
      </c>
      <c r="AK11" s="38"/>
      <c r="AL11" s="38"/>
      <c r="AM11" s="39">
        <v>1471.6499999999999</v>
      </c>
      <c r="AN11" s="39">
        <v>981.1</v>
      </c>
      <c r="AO11" s="294"/>
      <c r="AP11" s="335"/>
      <c r="AQ11" s="335"/>
      <c r="AR11" s="335"/>
      <c r="AS11" s="335"/>
      <c r="AT11" s="294"/>
      <c r="AU11" s="38">
        <v>5170</v>
      </c>
      <c r="AV11" s="180" t="s">
        <v>377</v>
      </c>
      <c r="AW11" s="39">
        <v>85.8</v>
      </c>
      <c r="AX11" s="39">
        <v>57.2</v>
      </c>
      <c r="AY11" s="300"/>
      <c r="AZ11" s="335"/>
      <c r="BA11" s="335"/>
      <c r="BB11" s="335"/>
      <c r="BC11" s="335"/>
      <c r="BD11" s="294"/>
      <c r="BE11" s="103" t="s">
        <v>252</v>
      </c>
      <c r="BF11" s="43">
        <v>32678.371753424657</v>
      </c>
      <c r="BG11" s="104" t="s">
        <v>130</v>
      </c>
      <c r="BH11" s="103" t="s">
        <v>249</v>
      </c>
      <c r="BI11" s="182">
        <f>0.4*298190.14225</f>
        <v>119276.0569</v>
      </c>
    </row>
    <row r="12" spans="1:62" s="30" customFormat="1" ht="14" x14ac:dyDescent="0.35">
      <c r="B12" s="38"/>
      <c r="C12" s="38"/>
      <c r="D12" s="38"/>
      <c r="E12" s="38"/>
      <c r="F12" s="39"/>
      <c r="G12" s="40"/>
      <c r="H12" s="340"/>
      <c r="I12" s="38">
        <v>5070</v>
      </c>
      <c r="J12" s="38" t="s">
        <v>349</v>
      </c>
      <c r="K12" s="38"/>
      <c r="L12" s="38"/>
      <c r="M12" s="39">
        <v>1989.4499999999998</v>
      </c>
      <c r="N12" s="39">
        <v>1326.3000000000002</v>
      </c>
      <c r="O12" s="340"/>
      <c r="P12" s="38">
        <v>5160</v>
      </c>
      <c r="Q12" s="38" t="s">
        <v>355</v>
      </c>
      <c r="R12" s="39">
        <v>2281.65</v>
      </c>
      <c r="S12" s="39">
        <v>1521.1000000000001</v>
      </c>
      <c r="T12" s="340"/>
      <c r="U12" s="38">
        <v>5380</v>
      </c>
      <c r="V12" s="38" t="s">
        <v>359</v>
      </c>
      <c r="W12" s="38"/>
      <c r="X12" s="38"/>
      <c r="Y12" s="39">
        <v>573.44999999999993</v>
      </c>
      <c r="Z12" s="39">
        <v>382.3</v>
      </c>
      <c r="AA12" s="340"/>
      <c r="AB12" s="38"/>
      <c r="AC12" s="38"/>
      <c r="AD12" s="38"/>
      <c r="AE12" s="38"/>
      <c r="AF12" s="40"/>
      <c r="AG12" s="40"/>
      <c r="AH12" s="340"/>
      <c r="AI12" s="38">
        <v>5360</v>
      </c>
      <c r="AJ12" s="38" t="s">
        <v>371</v>
      </c>
      <c r="AK12" s="38"/>
      <c r="AL12" s="38"/>
      <c r="AM12" s="39">
        <v>94.95</v>
      </c>
      <c r="AN12" s="39">
        <v>63.300000000000004</v>
      </c>
      <c r="AO12" s="294"/>
      <c r="AP12" s="335"/>
      <c r="AQ12" s="335"/>
      <c r="AR12" s="335"/>
      <c r="AS12" s="335"/>
      <c r="AT12" s="294"/>
      <c r="AU12" s="38"/>
      <c r="AV12" s="180"/>
      <c r="AW12" s="39"/>
      <c r="AX12" s="39"/>
      <c r="AY12" s="300"/>
      <c r="AZ12" s="335"/>
      <c r="BA12" s="335"/>
      <c r="BB12" s="335"/>
      <c r="BC12" s="335"/>
      <c r="BD12" s="294"/>
      <c r="BE12" s="103"/>
      <c r="BF12" s="36"/>
      <c r="BG12" s="103"/>
      <c r="BH12" s="103"/>
      <c r="BI12" s="36"/>
    </row>
    <row r="13" spans="1:62" s="30" customFormat="1" ht="28.5" thickBot="1" x14ac:dyDescent="0.4">
      <c r="B13" s="38"/>
      <c r="C13" s="38"/>
      <c r="D13" s="38"/>
      <c r="E13" s="38"/>
      <c r="F13" s="39"/>
      <c r="G13" s="40"/>
      <c r="H13" s="340"/>
      <c r="I13" s="38">
        <v>5080</v>
      </c>
      <c r="J13" s="38" t="s">
        <v>350</v>
      </c>
      <c r="K13" s="38"/>
      <c r="L13" s="38"/>
      <c r="M13" s="39">
        <v>360.9</v>
      </c>
      <c r="N13" s="39">
        <v>240.60000000000002</v>
      </c>
      <c r="O13" s="340"/>
      <c r="P13" s="38"/>
      <c r="Q13" s="38"/>
      <c r="R13" s="39"/>
      <c r="S13" s="39"/>
      <c r="T13" s="340"/>
      <c r="U13" s="38">
        <v>5390</v>
      </c>
      <c r="V13" s="38" t="s">
        <v>360</v>
      </c>
      <c r="W13" s="38"/>
      <c r="X13" s="38"/>
      <c r="Y13" s="39">
        <v>99.6</v>
      </c>
      <c r="Z13" s="39">
        <v>66.400000000000006</v>
      </c>
      <c r="AA13" s="340"/>
      <c r="AB13" s="38"/>
      <c r="AC13" s="38"/>
      <c r="AD13" s="38"/>
      <c r="AE13" s="38"/>
      <c r="AF13" s="40"/>
      <c r="AG13" s="40"/>
      <c r="AH13" s="340"/>
      <c r="AI13" s="38">
        <v>5442</v>
      </c>
      <c r="AJ13" s="38" t="s">
        <v>372</v>
      </c>
      <c r="AK13" s="38"/>
      <c r="AL13" s="38"/>
      <c r="AM13" s="39">
        <v>3679.7999999999997</v>
      </c>
      <c r="AN13" s="39">
        <v>2453.2000000000003</v>
      </c>
      <c r="AO13" s="294"/>
      <c r="AP13" s="335"/>
      <c r="AQ13" s="335"/>
      <c r="AR13" s="335"/>
      <c r="AS13" s="335"/>
      <c r="AT13" s="294"/>
      <c r="AU13" s="38">
        <v>5230</v>
      </c>
      <c r="AV13" s="180" t="s">
        <v>378</v>
      </c>
      <c r="AW13" s="39">
        <v>16.5</v>
      </c>
      <c r="AX13" s="39">
        <v>11</v>
      </c>
      <c r="AY13" s="300"/>
      <c r="AZ13" s="335"/>
      <c r="BA13" s="335"/>
      <c r="BB13" s="335"/>
      <c r="BC13" s="335"/>
      <c r="BD13" s="294"/>
      <c r="BE13" s="103"/>
      <c r="BF13" s="36"/>
      <c r="BG13" s="103"/>
      <c r="BH13" s="103"/>
      <c r="BI13" s="36"/>
    </row>
    <row r="14" spans="1:62" s="30" customFormat="1" ht="33.75" customHeight="1" thickBot="1" x14ac:dyDescent="0.4">
      <c r="B14" s="38"/>
      <c r="C14" s="38"/>
      <c r="D14" s="38"/>
      <c r="E14" s="38"/>
      <c r="F14" s="39"/>
      <c r="G14" s="40"/>
      <c r="H14" s="340"/>
      <c r="I14" s="38"/>
      <c r="J14" s="38"/>
      <c r="K14" s="38"/>
      <c r="L14" s="38"/>
      <c r="M14" s="39"/>
      <c r="N14" s="39"/>
      <c r="O14" s="340"/>
      <c r="P14" s="38"/>
      <c r="Q14" s="38"/>
      <c r="R14" s="39"/>
      <c r="S14" s="39"/>
      <c r="T14" s="340"/>
      <c r="U14" s="38">
        <v>5400</v>
      </c>
      <c r="V14" s="38" t="s">
        <v>361</v>
      </c>
      <c r="W14" s="38"/>
      <c r="X14" s="38"/>
      <c r="Y14" s="39">
        <v>12.15</v>
      </c>
      <c r="Z14" s="39">
        <v>8.1</v>
      </c>
      <c r="AA14" s="340"/>
      <c r="AB14" s="38"/>
      <c r="AC14" s="38"/>
      <c r="AD14" s="38"/>
      <c r="AE14" s="38"/>
      <c r="AF14" s="40"/>
      <c r="AG14" s="40"/>
      <c r="AH14" s="340"/>
      <c r="AI14" s="38">
        <v>5150</v>
      </c>
      <c r="AJ14" s="180" t="s">
        <v>373</v>
      </c>
      <c r="AK14" s="38"/>
      <c r="AL14" s="38"/>
      <c r="AM14" s="39">
        <v>23.55</v>
      </c>
      <c r="AN14" s="39">
        <v>15.700000000000001</v>
      </c>
      <c r="AO14" s="294"/>
      <c r="AP14" s="335"/>
      <c r="AQ14" s="335"/>
      <c r="AR14" s="335"/>
      <c r="AS14" s="335"/>
      <c r="AT14" s="294"/>
      <c r="AU14" s="38">
        <v>5370</v>
      </c>
      <c r="AV14" s="180" t="s">
        <v>358</v>
      </c>
      <c r="AW14" s="39">
        <v>3.5999999999999996</v>
      </c>
      <c r="AX14" s="39">
        <v>2.4000000000000004</v>
      </c>
      <c r="AY14" s="300"/>
      <c r="AZ14" s="335"/>
      <c r="BA14" s="335"/>
      <c r="BB14" s="335"/>
      <c r="BC14" s="335"/>
      <c r="BD14" s="294"/>
      <c r="BE14" s="103" t="s">
        <v>246</v>
      </c>
      <c r="BF14" s="45">
        <v>0</v>
      </c>
      <c r="BG14" s="104" t="s">
        <v>131</v>
      </c>
      <c r="BH14" s="103" t="s">
        <v>245</v>
      </c>
      <c r="BI14" s="47">
        <v>0</v>
      </c>
    </row>
    <row r="15" spans="1:62" s="30" customFormat="1" ht="14" x14ac:dyDescent="0.35">
      <c r="B15" s="38"/>
      <c r="C15" s="38"/>
      <c r="D15" s="38"/>
      <c r="E15" s="38"/>
      <c r="F15" s="39"/>
      <c r="G15" s="40"/>
      <c r="H15" s="340"/>
      <c r="I15" s="38"/>
      <c r="J15" s="38"/>
      <c r="K15" s="38"/>
      <c r="L15" s="38"/>
      <c r="M15" s="39"/>
      <c r="N15" s="39"/>
      <c r="O15" s="340"/>
      <c r="P15" s="38"/>
      <c r="Q15" s="38"/>
      <c r="R15" s="40"/>
      <c r="S15" s="40"/>
      <c r="T15" s="340"/>
      <c r="U15" s="38">
        <v>5200</v>
      </c>
      <c r="V15" s="38" t="s">
        <v>352</v>
      </c>
      <c r="W15" s="38"/>
      <c r="X15" s="38"/>
      <c r="Y15" s="39">
        <v>229.04999999999998</v>
      </c>
      <c r="Z15" s="39">
        <v>152.70000000000002</v>
      </c>
      <c r="AA15" s="340"/>
      <c r="AB15" s="38"/>
      <c r="AC15" s="38"/>
      <c r="AD15" s="38"/>
      <c r="AE15" s="38"/>
      <c r="AF15" s="40"/>
      <c r="AG15" s="40"/>
      <c r="AH15" s="340"/>
      <c r="AI15" s="38"/>
      <c r="AJ15" s="38"/>
      <c r="AK15" s="38"/>
      <c r="AL15" s="38"/>
      <c r="AM15" s="40"/>
      <c r="AN15" s="41"/>
      <c r="AO15" s="294"/>
      <c r="AP15" s="335"/>
      <c r="AQ15" s="335"/>
      <c r="AR15" s="335"/>
      <c r="AS15" s="335"/>
      <c r="AT15" s="294"/>
      <c r="AU15" s="38">
        <v>5380</v>
      </c>
      <c r="AV15" s="180" t="s">
        <v>379</v>
      </c>
      <c r="AW15" s="39">
        <v>20.55</v>
      </c>
      <c r="AX15" s="39">
        <v>13.700000000000001</v>
      </c>
      <c r="AY15" s="300"/>
      <c r="AZ15" s="335"/>
      <c r="BA15" s="335"/>
      <c r="BB15" s="335"/>
      <c r="BC15" s="335"/>
      <c r="BD15" s="294"/>
      <c r="BE15" s="103"/>
      <c r="BG15" s="103"/>
      <c r="BH15" s="104"/>
    </row>
    <row r="16" spans="1:62" s="30" customFormat="1" ht="14" x14ac:dyDescent="0.35">
      <c r="B16" s="38"/>
      <c r="C16" s="38"/>
      <c r="D16" s="38"/>
      <c r="E16" s="38"/>
      <c r="F16" s="39"/>
      <c r="G16" s="40" t="s">
        <v>6</v>
      </c>
      <c r="H16" s="340"/>
      <c r="I16" s="38"/>
      <c r="J16" s="38"/>
      <c r="K16" s="38"/>
      <c r="L16" s="38"/>
      <c r="M16" s="39"/>
      <c r="N16" s="39"/>
      <c r="O16" s="340"/>
      <c r="P16" s="38"/>
      <c r="Q16" s="38"/>
      <c r="R16" s="40"/>
      <c r="S16" s="40"/>
      <c r="T16" s="340"/>
      <c r="U16" s="38">
        <v>5180</v>
      </c>
      <c r="V16" s="38" t="s">
        <v>362</v>
      </c>
      <c r="W16" s="38"/>
      <c r="X16" s="38"/>
      <c r="Y16" s="39">
        <v>1410.3</v>
      </c>
      <c r="Z16" s="39">
        <v>940.2</v>
      </c>
      <c r="AA16" s="340"/>
      <c r="AB16" s="38"/>
      <c r="AC16" s="38"/>
      <c r="AD16" s="38"/>
      <c r="AE16" s="38"/>
      <c r="AF16" s="40"/>
      <c r="AG16" s="40"/>
      <c r="AH16" s="340"/>
      <c r="AI16" s="38"/>
      <c r="AJ16" s="38"/>
      <c r="AK16" s="38"/>
      <c r="AL16" s="38"/>
      <c r="AM16" s="40"/>
      <c r="AN16" s="41"/>
      <c r="AO16" s="294"/>
      <c r="AP16" s="335"/>
      <c r="AQ16" s="335"/>
      <c r="AR16" s="335"/>
      <c r="AS16" s="335"/>
      <c r="AT16" s="294"/>
      <c r="AU16" s="38">
        <v>5200</v>
      </c>
      <c r="AV16" s="180" t="s">
        <v>352</v>
      </c>
      <c r="AW16" s="39">
        <v>788.55</v>
      </c>
      <c r="AX16" s="39">
        <v>525.70000000000005</v>
      </c>
      <c r="AY16" s="300"/>
      <c r="AZ16" s="335"/>
      <c r="BA16" s="335"/>
      <c r="BB16" s="335"/>
      <c r="BC16" s="335"/>
      <c r="BD16" s="294"/>
      <c r="BE16" s="325" t="s">
        <v>243</v>
      </c>
      <c r="BG16" s="102"/>
      <c r="BH16" s="102"/>
    </row>
    <row r="17" spans="2:60" s="30" customFormat="1" thickBot="1" x14ac:dyDescent="0.4">
      <c r="B17" s="38"/>
      <c r="C17" s="38"/>
      <c r="D17" s="38"/>
      <c r="E17" s="38"/>
      <c r="F17" s="39"/>
      <c r="G17" s="40"/>
      <c r="H17" s="340"/>
      <c r="I17" s="38"/>
      <c r="J17" s="38"/>
      <c r="K17" s="38"/>
      <c r="L17" s="38"/>
      <c r="M17" s="39"/>
      <c r="N17" s="39"/>
      <c r="O17" s="340"/>
      <c r="P17" s="38"/>
      <c r="Q17" s="38"/>
      <c r="R17" s="40"/>
      <c r="S17" s="40"/>
      <c r="T17" s="340"/>
      <c r="U17" s="38">
        <v>5185</v>
      </c>
      <c r="V17" s="38" t="s">
        <v>363</v>
      </c>
      <c r="W17" s="38"/>
      <c r="X17" s="38"/>
      <c r="Y17" s="39">
        <v>1528.5</v>
      </c>
      <c r="Z17" s="39">
        <v>1019</v>
      </c>
      <c r="AA17" s="340"/>
      <c r="AB17" s="38"/>
      <c r="AC17" s="38"/>
      <c r="AD17" s="38"/>
      <c r="AE17" s="38"/>
      <c r="AF17" s="40"/>
      <c r="AG17" s="40"/>
      <c r="AH17" s="340"/>
      <c r="AI17" s="38"/>
      <c r="AJ17" s="38"/>
      <c r="AK17" s="38"/>
      <c r="AL17" s="38"/>
      <c r="AM17" s="40"/>
      <c r="AN17" s="41"/>
      <c r="AO17" s="294"/>
      <c r="AP17" s="335"/>
      <c r="AQ17" s="335"/>
      <c r="AR17" s="335"/>
      <c r="AS17" s="335"/>
      <c r="AT17" s="294"/>
      <c r="AU17" s="38">
        <v>5210</v>
      </c>
      <c r="AV17" s="180" t="s">
        <v>353</v>
      </c>
      <c r="AW17" s="39">
        <v>49.199999999999996</v>
      </c>
      <c r="AX17" s="39">
        <v>32.800000000000004</v>
      </c>
      <c r="AY17" s="300"/>
      <c r="AZ17" s="335"/>
      <c r="BA17" s="335"/>
      <c r="BB17" s="335"/>
      <c r="BC17" s="335"/>
      <c r="BD17" s="294"/>
      <c r="BE17" s="326"/>
      <c r="BG17" s="102"/>
      <c r="BH17" s="102"/>
    </row>
    <row r="18" spans="2:60" s="30" customFormat="1" ht="23.25" customHeight="1" thickBot="1" x14ac:dyDescent="0.4">
      <c r="B18" s="38"/>
      <c r="C18" s="38"/>
      <c r="D18" s="38"/>
      <c r="E18" s="38"/>
      <c r="F18" s="39"/>
      <c r="G18" s="40"/>
      <c r="H18" s="340"/>
      <c r="I18" s="38"/>
      <c r="J18" s="38"/>
      <c r="K18" s="38"/>
      <c r="L18" s="38"/>
      <c r="M18" s="39"/>
      <c r="N18" s="39"/>
      <c r="O18" s="340"/>
      <c r="P18" s="38"/>
      <c r="Q18" s="38"/>
      <c r="R18" s="40"/>
      <c r="S18" s="40"/>
      <c r="T18" s="340"/>
      <c r="U18" s="38">
        <v>5240</v>
      </c>
      <c r="V18" s="38" t="s">
        <v>364</v>
      </c>
      <c r="W18" s="38"/>
      <c r="X18" s="38"/>
      <c r="Y18" s="39">
        <v>17.849999999999998</v>
      </c>
      <c r="Z18" s="39">
        <v>11.9</v>
      </c>
      <c r="AA18" s="340"/>
      <c r="AB18" s="38"/>
      <c r="AC18" s="38"/>
      <c r="AD18" s="38"/>
      <c r="AE18" s="38"/>
      <c r="AF18" s="40"/>
      <c r="AG18" s="40"/>
      <c r="AH18" s="340"/>
      <c r="AI18" s="38"/>
      <c r="AJ18" s="38"/>
      <c r="AK18" s="38"/>
      <c r="AL18" s="38"/>
      <c r="AM18" s="40"/>
      <c r="AN18" s="41"/>
      <c r="AO18" s="294"/>
      <c r="AP18" s="335"/>
      <c r="AQ18" s="335"/>
      <c r="AR18" s="335"/>
      <c r="AS18" s="335"/>
      <c r="AT18" s="294"/>
      <c r="AU18" s="38">
        <v>5280</v>
      </c>
      <c r="AV18" s="180" t="s">
        <v>354</v>
      </c>
      <c r="AW18" s="39">
        <v>136.35</v>
      </c>
      <c r="AX18" s="39">
        <v>90.9</v>
      </c>
      <c r="AY18" s="300"/>
      <c r="AZ18" s="335"/>
      <c r="BA18" s="335"/>
      <c r="BB18" s="335"/>
      <c r="BC18" s="335"/>
      <c r="BD18" s="294"/>
      <c r="BE18" s="141"/>
      <c r="BG18" s="104" t="s">
        <v>6</v>
      </c>
      <c r="BH18" s="104"/>
    </row>
    <row r="19" spans="2:60" s="30" customFormat="1" ht="14" x14ac:dyDescent="0.35">
      <c r="B19" s="38"/>
      <c r="C19" s="38"/>
      <c r="D19" s="38"/>
      <c r="E19" s="38"/>
      <c r="F19" s="39"/>
      <c r="G19" s="40"/>
      <c r="H19" s="340"/>
      <c r="I19" s="38"/>
      <c r="J19" s="38"/>
      <c r="K19" s="38"/>
      <c r="L19" s="38"/>
      <c r="M19" s="39"/>
      <c r="N19" s="39"/>
      <c r="O19" s="340"/>
      <c r="P19" s="38"/>
      <c r="Q19" s="38"/>
      <c r="R19" s="40"/>
      <c r="S19" s="40"/>
      <c r="T19" s="340"/>
      <c r="U19" s="38">
        <v>5441</v>
      </c>
      <c r="V19" s="38" t="s">
        <v>365</v>
      </c>
      <c r="W19" s="38"/>
      <c r="X19" s="38"/>
      <c r="Y19" s="39">
        <v>474.15</v>
      </c>
      <c r="Z19" s="39">
        <v>316.10000000000002</v>
      </c>
      <c r="AA19" s="340"/>
      <c r="AB19" s="38"/>
      <c r="AC19" s="38"/>
      <c r="AD19" s="38"/>
      <c r="AE19" s="38"/>
      <c r="AF19" s="40"/>
      <c r="AG19" s="40"/>
      <c r="AH19" s="340"/>
      <c r="AI19" s="38"/>
      <c r="AJ19" s="38"/>
      <c r="AK19" s="38"/>
      <c r="AL19" s="38"/>
      <c r="AM19" s="40"/>
      <c r="AN19" s="41"/>
      <c r="AO19" s="294"/>
      <c r="AP19" s="335"/>
      <c r="AQ19" s="335"/>
      <c r="AR19" s="335"/>
      <c r="AS19" s="335"/>
      <c r="AT19" s="294"/>
      <c r="AU19" s="38">
        <v>5180</v>
      </c>
      <c r="AV19" s="180" t="s">
        <v>362</v>
      </c>
      <c r="AW19" s="39">
        <v>69.75</v>
      </c>
      <c r="AX19" s="39">
        <v>46.5</v>
      </c>
      <c r="AY19" s="300"/>
      <c r="AZ19" s="335"/>
      <c r="BA19" s="335"/>
      <c r="BB19" s="335"/>
      <c r="BC19" s="335"/>
      <c r="BD19" s="294"/>
      <c r="BE19" s="48"/>
      <c r="BH19" s="48"/>
    </row>
    <row r="20" spans="2:60" s="30" customFormat="1" ht="14" x14ac:dyDescent="0.35">
      <c r="B20" s="38"/>
      <c r="C20" s="38"/>
      <c r="D20" s="38"/>
      <c r="E20" s="38"/>
      <c r="F20" s="39"/>
      <c r="G20" s="40"/>
      <c r="H20" s="340"/>
      <c r="I20" s="38"/>
      <c r="J20" s="38"/>
      <c r="K20" s="38"/>
      <c r="L20" s="38"/>
      <c r="M20" s="39"/>
      <c r="N20" s="39"/>
      <c r="O20" s="340"/>
      <c r="P20" s="38"/>
      <c r="Q20" s="38"/>
      <c r="R20" s="40"/>
      <c r="S20" s="40"/>
      <c r="T20" s="340"/>
      <c r="U20" s="38"/>
      <c r="V20" s="38"/>
      <c r="W20" s="38"/>
      <c r="X20" s="38"/>
      <c r="Y20" s="40"/>
      <c r="Z20" s="40"/>
      <c r="AA20" s="340"/>
      <c r="AB20" s="38"/>
      <c r="AC20" s="38"/>
      <c r="AD20" s="38"/>
      <c r="AE20" s="38"/>
      <c r="AF20" s="40"/>
      <c r="AG20" s="40"/>
      <c r="AH20" s="340"/>
      <c r="AI20" s="38"/>
      <c r="AJ20" s="38"/>
      <c r="AK20" s="38"/>
      <c r="AL20" s="38"/>
      <c r="AM20" s="40"/>
      <c r="AN20" s="41"/>
      <c r="AO20" s="294"/>
      <c r="AP20" s="335"/>
      <c r="AQ20" s="335"/>
      <c r="AR20" s="335"/>
      <c r="AS20" s="335"/>
      <c r="AT20" s="294"/>
      <c r="AU20" s="38">
        <v>5185</v>
      </c>
      <c r="AV20" s="180" t="s">
        <v>363</v>
      </c>
      <c r="AW20" s="39">
        <v>231.89999999999998</v>
      </c>
      <c r="AX20" s="39">
        <v>154.60000000000002</v>
      </c>
      <c r="AY20" s="300"/>
      <c r="AZ20" s="335"/>
      <c r="BA20" s="335"/>
      <c r="BB20" s="335"/>
      <c r="BC20" s="335"/>
      <c r="BD20" s="294"/>
      <c r="BE20" s="48"/>
      <c r="BH20" s="48"/>
    </row>
    <row r="21" spans="2:60" s="30" customFormat="1" ht="14" x14ac:dyDescent="0.35">
      <c r="B21" s="38"/>
      <c r="C21" s="38"/>
      <c r="D21" s="38"/>
      <c r="E21" s="38"/>
      <c r="F21" s="39"/>
      <c r="G21" s="40"/>
      <c r="H21" s="340"/>
      <c r="I21" s="38"/>
      <c r="J21" s="38"/>
      <c r="K21" s="38"/>
      <c r="L21" s="38"/>
      <c r="M21" s="39"/>
      <c r="N21" s="39"/>
      <c r="O21" s="340"/>
      <c r="P21" s="38"/>
      <c r="Q21" s="38"/>
      <c r="R21" s="40"/>
      <c r="S21" s="40"/>
      <c r="T21" s="340"/>
      <c r="U21" s="38"/>
      <c r="V21" s="38"/>
      <c r="W21" s="38"/>
      <c r="X21" s="38"/>
      <c r="Y21" s="40"/>
      <c r="Z21" s="40"/>
      <c r="AA21" s="340"/>
      <c r="AB21" s="38"/>
      <c r="AC21" s="38"/>
      <c r="AD21" s="38"/>
      <c r="AE21" s="38"/>
      <c r="AF21" s="40"/>
      <c r="AG21" s="40"/>
      <c r="AH21" s="340"/>
      <c r="AI21" s="38"/>
      <c r="AJ21" s="38"/>
      <c r="AK21" s="38"/>
      <c r="AL21" s="38"/>
      <c r="AM21" s="40"/>
      <c r="AN21" s="41"/>
      <c r="AO21" s="294"/>
      <c r="AP21" s="335"/>
      <c r="AQ21" s="335"/>
      <c r="AR21" s="335"/>
      <c r="AS21" s="335"/>
      <c r="AT21" s="294"/>
      <c r="AU21" s="38">
        <v>5240</v>
      </c>
      <c r="AV21" s="180" t="s">
        <v>364</v>
      </c>
      <c r="AW21" s="39">
        <v>177.75</v>
      </c>
      <c r="AX21" s="39">
        <v>118.5</v>
      </c>
      <c r="AY21" s="300"/>
      <c r="AZ21" s="335"/>
      <c r="BA21" s="335"/>
      <c r="BB21" s="335"/>
      <c r="BC21" s="335"/>
      <c r="BD21" s="294"/>
      <c r="BE21" s="48"/>
      <c r="BH21" s="48"/>
    </row>
    <row r="22" spans="2:60" s="30" customFormat="1" ht="14" x14ac:dyDescent="0.35">
      <c r="B22" s="38"/>
      <c r="C22" s="38"/>
      <c r="D22" s="38"/>
      <c r="E22" s="38"/>
      <c r="F22" s="39"/>
      <c r="G22" s="40"/>
      <c r="H22" s="340"/>
      <c r="I22" s="38"/>
      <c r="J22" s="38"/>
      <c r="K22" s="38"/>
      <c r="L22" s="38"/>
      <c r="M22" s="40"/>
      <c r="N22" s="40"/>
      <c r="O22" s="340"/>
      <c r="P22" s="38"/>
      <c r="Q22" s="38"/>
      <c r="R22" s="40"/>
      <c r="S22" s="40"/>
      <c r="T22" s="340"/>
      <c r="U22" s="38"/>
      <c r="V22" s="38"/>
      <c r="W22" s="38"/>
      <c r="X22" s="38"/>
      <c r="Y22" s="40"/>
      <c r="Z22" s="40"/>
      <c r="AA22" s="340"/>
      <c r="AB22" s="38"/>
      <c r="AC22" s="38"/>
      <c r="AD22" s="38"/>
      <c r="AE22" s="38"/>
      <c r="AF22" s="40"/>
      <c r="AG22" s="40"/>
      <c r="AH22" s="340"/>
      <c r="AI22" s="38"/>
      <c r="AJ22" s="38"/>
      <c r="AK22" s="38"/>
      <c r="AL22" s="38"/>
      <c r="AM22" s="40"/>
      <c r="AN22" s="41"/>
      <c r="AO22" s="294"/>
      <c r="AP22" s="335"/>
      <c r="AQ22" s="335"/>
      <c r="AR22" s="335"/>
      <c r="AS22" s="335"/>
      <c r="AT22" s="294"/>
      <c r="AU22" s="38">
        <v>5150</v>
      </c>
      <c r="AV22" s="180" t="s">
        <v>380</v>
      </c>
      <c r="AW22" s="39">
        <v>329.55</v>
      </c>
      <c r="AX22" s="39">
        <v>219.70000000000002</v>
      </c>
      <c r="AY22" s="300"/>
      <c r="AZ22" s="335"/>
      <c r="BA22" s="335"/>
      <c r="BB22" s="335"/>
      <c r="BC22" s="335"/>
      <c r="BD22" s="294"/>
      <c r="BE22" s="48"/>
      <c r="BH22" s="48"/>
    </row>
    <row r="23" spans="2:60" s="30" customFormat="1" ht="14" x14ac:dyDescent="0.35">
      <c r="B23" s="38"/>
      <c r="C23" s="38"/>
      <c r="D23" s="38"/>
      <c r="E23" s="38"/>
      <c r="F23" s="39"/>
      <c r="G23" s="40"/>
      <c r="H23" s="340"/>
      <c r="I23" s="38"/>
      <c r="J23" s="38"/>
      <c r="K23" s="38"/>
      <c r="L23" s="38"/>
      <c r="M23" s="40"/>
      <c r="N23" s="40"/>
      <c r="O23" s="340"/>
      <c r="P23" s="38"/>
      <c r="Q23" s="38"/>
      <c r="R23" s="40"/>
      <c r="S23" s="40"/>
      <c r="T23" s="340"/>
      <c r="U23" s="38"/>
      <c r="V23" s="38"/>
      <c r="W23" s="38"/>
      <c r="X23" s="38"/>
      <c r="Y23" s="40"/>
      <c r="Z23" s="40"/>
      <c r="AA23" s="340"/>
      <c r="AB23" s="38"/>
      <c r="AC23" s="38"/>
      <c r="AD23" s="38"/>
      <c r="AE23" s="38"/>
      <c r="AF23" s="40"/>
      <c r="AG23" s="40"/>
      <c r="AH23" s="340"/>
      <c r="AI23" s="38"/>
      <c r="AJ23" s="38"/>
      <c r="AK23" s="38"/>
      <c r="AL23" s="38"/>
      <c r="AM23" s="40"/>
      <c r="AN23" s="41"/>
      <c r="AO23" s="294"/>
      <c r="AP23" s="335"/>
      <c r="AQ23" s="335"/>
      <c r="AR23" s="335"/>
      <c r="AS23" s="335"/>
      <c r="AT23" s="294"/>
      <c r="AU23" s="38">
        <v>5330</v>
      </c>
      <c r="AV23" s="180" t="s">
        <v>381</v>
      </c>
      <c r="AW23" s="39">
        <v>397.8</v>
      </c>
      <c r="AX23" s="39">
        <v>265.2</v>
      </c>
      <c r="AY23" s="300"/>
      <c r="AZ23" s="335"/>
      <c r="BA23" s="335"/>
      <c r="BB23" s="335"/>
      <c r="BC23" s="335"/>
      <c r="BD23" s="294"/>
      <c r="BE23" s="48"/>
      <c r="BH23" s="48"/>
    </row>
    <row r="24" spans="2:60" s="30" customFormat="1" ht="14" x14ac:dyDescent="0.35">
      <c r="B24" s="38"/>
      <c r="C24" s="38"/>
      <c r="D24" s="38"/>
      <c r="E24" s="38"/>
      <c r="F24" s="39"/>
      <c r="G24" s="40"/>
      <c r="H24" s="340"/>
      <c r="I24" s="38"/>
      <c r="J24" s="38"/>
      <c r="K24" s="38"/>
      <c r="L24" s="38"/>
      <c r="M24" s="40"/>
      <c r="N24" s="40"/>
      <c r="O24" s="340"/>
      <c r="P24" s="38"/>
      <c r="Q24" s="38"/>
      <c r="R24" s="40"/>
      <c r="S24" s="40"/>
      <c r="T24" s="340"/>
      <c r="U24" s="38"/>
      <c r="V24" s="38"/>
      <c r="W24" s="38"/>
      <c r="X24" s="38"/>
      <c r="Y24" s="40"/>
      <c r="Z24" s="40"/>
      <c r="AA24" s="340"/>
      <c r="AB24" s="38"/>
      <c r="AC24" s="38"/>
      <c r="AD24" s="38"/>
      <c r="AE24" s="38"/>
      <c r="AF24" s="40"/>
      <c r="AG24" s="40"/>
      <c r="AH24" s="340"/>
      <c r="AI24" s="38"/>
      <c r="AJ24" s="38"/>
      <c r="AK24" s="38"/>
      <c r="AL24" s="38"/>
      <c r="AM24" s="40"/>
      <c r="AN24" s="41"/>
      <c r="AO24" s="294"/>
      <c r="AP24" s="335"/>
      <c r="AQ24" s="335"/>
      <c r="AR24" s="335"/>
      <c r="AS24" s="335"/>
      <c r="AT24" s="294"/>
      <c r="AU24" s="38">
        <v>5340</v>
      </c>
      <c r="AV24" s="180" t="s">
        <v>382</v>
      </c>
      <c r="AW24" s="39">
        <v>334.2</v>
      </c>
      <c r="AX24" s="39">
        <v>222.8</v>
      </c>
      <c r="AY24" s="300"/>
      <c r="AZ24" s="335"/>
      <c r="BA24" s="335"/>
      <c r="BB24" s="335"/>
      <c r="BC24" s="335"/>
      <c r="BD24" s="294"/>
      <c r="BE24" s="48"/>
      <c r="BH24" s="48"/>
    </row>
    <row r="25" spans="2:60" s="30" customFormat="1" ht="14" x14ac:dyDescent="0.35">
      <c r="B25" s="38"/>
      <c r="C25" s="38"/>
      <c r="D25" s="38"/>
      <c r="E25" s="38"/>
      <c r="F25" s="39"/>
      <c r="G25" s="40"/>
      <c r="H25" s="340"/>
      <c r="I25" s="38"/>
      <c r="J25" s="38"/>
      <c r="K25" s="38"/>
      <c r="L25" s="38"/>
      <c r="M25" s="40"/>
      <c r="N25" s="40"/>
      <c r="O25" s="340"/>
      <c r="P25" s="38"/>
      <c r="Q25" s="38"/>
      <c r="R25" s="40"/>
      <c r="S25" s="40"/>
      <c r="T25" s="340"/>
      <c r="U25" s="38"/>
      <c r="V25" s="38"/>
      <c r="W25" s="38"/>
      <c r="X25" s="38"/>
      <c r="Y25" s="40"/>
      <c r="Z25" s="40"/>
      <c r="AA25" s="340"/>
      <c r="AB25" s="38"/>
      <c r="AC25" s="38"/>
      <c r="AD25" s="38"/>
      <c r="AE25" s="38"/>
      <c r="AF25" s="40"/>
      <c r="AG25" s="40"/>
      <c r="AH25" s="340"/>
      <c r="AI25" s="38"/>
      <c r="AJ25" s="38"/>
      <c r="AK25" s="38"/>
      <c r="AL25" s="38"/>
      <c r="AM25" s="40"/>
      <c r="AN25" s="41"/>
      <c r="AO25" s="294"/>
      <c r="AP25" s="335"/>
      <c r="AQ25" s="335"/>
      <c r="AR25" s="335"/>
      <c r="AS25" s="335"/>
      <c r="AT25" s="294"/>
      <c r="AU25" s="38">
        <v>5350</v>
      </c>
      <c r="AV25" s="180" t="s">
        <v>380</v>
      </c>
      <c r="AW25" s="39">
        <v>429.9</v>
      </c>
      <c r="AX25" s="39">
        <v>286.60000000000002</v>
      </c>
      <c r="AY25" s="300"/>
      <c r="AZ25" s="335"/>
      <c r="BA25" s="335"/>
      <c r="BB25" s="335"/>
      <c r="BC25" s="335"/>
      <c r="BD25" s="294"/>
      <c r="BE25" s="48"/>
      <c r="BH25" s="48"/>
    </row>
    <row r="26" spans="2:60" s="30" customFormat="1" ht="14" x14ac:dyDescent="0.35">
      <c r="B26" s="38"/>
      <c r="C26" s="38"/>
      <c r="D26" s="38"/>
      <c r="E26" s="38"/>
      <c r="F26" s="39"/>
      <c r="G26" s="40"/>
      <c r="H26" s="340"/>
      <c r="I26" s="38"/>
      <c r="J26" s="38"/>
      <c r="K26" s="38"/>
      <c r="L26" s="38"/>
      <c r="M26" s="40"/>
      <c r="N26" s="40"/>
      <c r="O26" s="340"/>
      <c r="P26" s="38"/>
      <c r="Q26" s="38"/>
      <c r="R26" s="40"/>
      <c r="S26" s="40"/>
      <c r="T26" s="340"/>
      <c r="U26" s="38"/>
      <c r="V26" s="38"/>
      <c r="W26" s="38"/>
      <c r="X26" s="38"/>
      <c r="Y26" s="40"/>
      <c r="Z26" s="40"/>
      <c r="AA26" s="340"/>
      <c r="AB26" s="38"/>
      <c r="AC26" s="38"/>
      <c r="AD26" s="38"/>
      <c r="AE26" s="38"/>
      <c r="AF26" s="40"/>
      <c r="AG26" s="40"/>
      <c r="AH26" s="340"/>
      <c r="AI26" s="38"/>
      <c r="AJ26" s="38"/>
      <c r="AK26" s="38"/>
      <c r="AL26" s="38"/>
      <c r="AM26" s="40"/>
      <c r="AN26" s="41"/>
      <c r="AO26" s="294"/>
      <c r="AP26" s="335"/>
      <c r="AQ26" s="335"/>
      <c r="AR26" s="335"/>
      <c r="AS26" s="335"/>
      <c r="AT26" s="294"/>
      <c r="AU26" s="38">
        <v>5245</v>
      </c>
      <c r="AV26" s="180" t="s">
        <v>383</v>
      </c>
      <c r="AW26" s="39">
        <v>161.4</v>
      </c>
      <c r="AX26" s="39">
        <v>107.60000000000001</v>
      </c>
      <c r="AY26" s="300"/>
      <c r="AZ26" s="335"/>
      <c r="BA26" s="335"/>
      <c r="BB26" s="335"/>
      <c r="BC26" s="335"/>
      <c r="BD26" s="294"/>
      <c r="BE26" s="48"/>
      <c r="BH26" s="48"/>
    </row>
    <row r="27" spans="2:60" s="30" customFormat="1" ht="14" x14ac:dyDescent="0.35">
      <c r="B27" s="38"/>
      <c r="C27" s="38"/>
      <c r="D27" s="38"/>
      <c r="E27" s="38"/>
      <c r="F27" s="39"/>
      <c r="G27" s="40"/>
      <c r="H27" s="340"/>
      <c r="I27" s="38"/>
      <c r="J27" s="38"/>
      <c r="K27" s="38"/>
      <c r="L27" s="38"/>
      <c r="M27" s="40"/>
      <c r="N27" s="40"/>
      <c r="O27" s="340"/>
      <c r="P27" s="38"/>
      <c r="Q27" s="38"/>
      <c r="R27" s="40"/>
      <c r="S27" s="40"/>
      <c r="T27" s="340"/>
      <c r="U27" s="38"/>
      <c r="V27" s="38"/>
      <c r="W27" s="38"/>
      <c r="X27" s="38"/>
      <c r="Y27" s="40"/>
      <c r="Z27" s="40"/>
      <c r="AA27" s="340"/>
      <c r="AB27" s="38"/>
      <c r="AC27" s="38"/>
      <c r="AD27" s="38"/>
      <c r="AE27" s="38"/>
      <c r="AF27" s="40"/>
      <c r="AG27" s="40"/>
      <c r="AH27" s="340"/>
      <c r="AI27" s="38"/>
      <c r="AJ27" s="38"/>
      <c r="AK27" s="38"/>
      <c r="AL27" s="38"/>
      <c r="AM27" s="40"/>
      <c r="AN27" s="41"/>
      <c r="AO27" s="294"/>
      <c r="AP27" s="335"/>
      <c r="AQ27" s="335"/>
      <c r="AR27" s="335"/>
      <c r="AS27" s="335"/>
      <c r="AT27" s="294"/>
      <c r="AU27" s="38">
        <v>5440</v>
      </c>
      <c r="AV27" s="180" t="s">
        <v>384</v>
      </c>
      <c r="AW27" s="39">
        <v>1098.5999999999999</v>
      </c>
      <c r="AX27" s="39">
        <v>732.40000000000009</v>
      </c>
      <c r="AY27" s="300"/>
      <c r="AZ27" s="335"/>
      <c r="BA27" s="335"/>
      <c r="BB27" s="335"/>
      <c r="BC27" s="335"/>
      <c r="BD27" s="294"/>
      <c r="BE27" s="48"/>
      <c r="BH27" s="48"/>
    </row>
    <row r="28" spans="2:60" s="30" customFormat="1" ht="14" x14ac:dyDescent="0.35">
      <c r="B28" s="38"/>
      <c r="C28" s="38"/>
      <c r="D28" s="38"/>
      <c r="E28" s="38"/>
      <c r="F28" s="39"/>
      <c r="G28" s="40"/>
      <c r="H28" s="340"/>
      <c r="I28" s="38"/>
      <c r="J28" s="38"/>
      <c r="K28" s="38"/>
      <c r="L28" s="38"/>
      <c r="M28" s="40"/>
      <c r="N28" s="40"/>
      <c r="O28" s="340"/>
      <c r="P28" s="38"/>
      <c r="Q28" s="38"/>
      <c r="R28" s="40"/>
      <c r="S28" s="40"/>
      <c r="T28" s="340"/>
      <c r="U28" s="38"/>
      <c r="V28" s="38"/>
      <c r="W28" s="38"/>
      <c r="X28" s="38"/>
      <c r="Y28" s="40"/>
      <c r="Z28" s="40"/>
      <c r="AA28" s="340"/>
      <c r="AB28" s="38"/>
      <c r="AC28" s="38"/>
      <c r="AD28" s="38"/>
      <c r="AE28" s="38"/>
      <c r="AF28" s="40"/>
      <c r="AG28" s="40"/>
      <c r="AH28" s="340"/>
      <c r="AI28" s="38"/>
      <c r="AJ28" s="38"/>
      <c r="AK28" s="38"/>
      <c r="AL28" s="38"/>
      <c r="AM28" s="40"/>
      <c r="AN28" s="41"/>
      <c r="AO28" s="294"/>
      <c r="AP28" s="335"/>
      <c r="AQ28" s="335"/>
      <c r="AR28" s="335"/>
      <c r="AS28" s="335"/>
      <c r="AT28" s="294"/>
      <c r="AU28" s="38">
        <v>5441</v>
      </c>
      <c r="AV28" s="180" t="s">
        <v>365</v>
      </c>
      <c r="AW28" s="39">
        <v>2101.65</v>
      </c>
      <c r="AX28" s="39">
        <v>1401.1000000000001</v>
      </c>
      <c r="AY28" s="300"/>
      <c r="AZ28" s="335"/>
      <c r="BA28" s="335"/>
      <c r="BB28" s="335"/>
      <c r="BC28" s="335"/>
      <c r="BD28" s="294"/>
      <c r="BE28" s="48"/>
      <c r="BH28" s="48"/>
    </row>
    <row r="29" spans="2:60" s="30" customFormat="1" ht="14" x14ac:dyDescent="0.35">
      <c r="B29" s="38"/>
      <c r="C29" s="38"/>
      <c r="D29" s="38"/>
      <c r="E29" s="38"/>
      <c r="F29" s="39"/>
      <c r="G29" s="40"/>
      <c r="H29" s="340"/>
      <c r="I29" s="38"/>
      <c r="J29" s="38"/>
      <c r="K29" s="38"/>
      <c r="L29" s="38"/>
      <c r="M29" s="40"/>
      <c r="N29" s="40"/>
      <c r="O29" s="340"/>
      <c r="P29" s="38"/>
      <c r="Q29" s="38"/>
      <c r="R29" s="40"/>
      <c r="S29" s="40"/>
      <c r="T29" s="340"/>
      <c r="U29" s="38"/>
      <c r="V29" s="38"/>
      <c r="W29" s="38"/>
      <c r="X29" s="38"/>
      <c r="Y29" s="40"/>
      <c r="Z29" s="40"/>
      <c r="AA29" s="340"/>
      <c r="AB29" s="38"/>
      <c r="AC29" s="38"/>
      <c r="AD29" s="38"/>
      <c r="AE29" s="38"/>
      <c r="AF29" s="40"/>
      <c r="AG29" s="40"/>
      <c r="AH29" s="340"/>
      <c r="AI29" s="38"/>
      <c r="AJ29" s="38"/>
      <c r="AK29" s="38"/>
      <c r="AL29" s="38"/>
      <c r="AM29" s="40"/>
      <c r="AN29" s="41"/>
      <c r="AO29" s="294"/>
      <c r="AP29" s="335"/>
      <c r="AQ29" s="335"/>
      <c r="AR29" s="335"/>
      <c r="AS29" s="335"/>
      <c r="AT29" s="294"/>
      <c r="AU29" s="38">
        <v>5442</v>
      </c>
      <c r="AV29" s="180" t="s">
        <v>385</v>
      </c>
      <c r="AW29" s="39">
        <v>87.899999999999991</v>
      </c>
      <c r="AX29" s="39">
        <v>58.6</v>
      </c>
      <c r="AY29" s="300"/>
      <c r="AZ29" s="335"/>
      <c r="BA29" s="335"/>
      <c r="BB29" s="335"/>
      <c r="BC29" s="335"/>
      <c r="BD29" s="294"/>
      <c r="BE29" s="48"/>
      <c r="BH29" s="48"/>
    </row>
    <row r="30" spans="2:60" s="30" customFormat="1" ht="14" x14ac:dyDescent="0.35">
      <c r="B30" s="38"/>
      <c r="C30" s="38"/>
      <c r="D30" s="38"/>
      <c r="E30" s="38"/>
      <c r="F30" s="39"/>
      <c r="G30" s="40"/>
      <c r="H30" s="340"/>
      <c r="I30" s="38"/>
      <c r="J30" s="38"/>
      <c r="K30" s="38"/>
      <c r="L30" s="38"/>
      <c r="M30" s="40"/>
      <c r="N30" s="40"/>
      <c r="O30" s="340"/>
      <c r="P30" s="38"/>
      <c r="Q30" s="38"/>
      <c r="R30" s="40"/>
      <c r="S30" s="40"/>
      <c r="T30" s="340"/>
      <c r="U30" s="38"/>
      <c r="V30" s="38"/>
      <c r="W30" s="38"/>
      <c r="X30" s="38"/>
      <c r="Y30" s="40"/>
      <c r="Z30" s="40"/>
      <c r="AA30" s="340"/>
      <c r="AB30" s="38"/>
      <c r="AC30" s="38"/>
      <c r="AD30" s="38"/>
      <c r="AE30" s="38"/>
      <c r="AF30" s="40"/>
      <c r="AG30" s="40"/>
      <c r="AH30" s="340"/>
      <c r="AI30" s="38"/>
      <c r="AJ30" s="38"/>
      <c r="AK30" s="38"/>
      <c r="AL30" s="38"/>
      <c r="AM30" s="40"/>
      <c r="AN30" s="41"/>
      <c r="AO30" s="294"/>
      <c r="AP30" s="335"/>
      <c r="AQ30" s="335"/>
      <c r="AR30" s="335"/>
      <c r="AS30" s="335"/>
      <c r="AT30" s="294"/>
      <c r="AU30" s="38"/>
      <c r="AV30" s="38"/>
      <c r="AW30" s="40"/>
      <c r="AX30" s="40"/>
      <c r="AY30" s="300"/>
      <c r="AZ30" s="335"/>
      <c r="BA30" s="335"/>
      <c r="BB30" s="335"/>
      <c r="BC30" s="335"/>
      <c r="BD30" s="294"/>
      <c r="BE30" s="48"/>
      <c r="BH30" s="48"/>
    </row>
    <row r="31" spans="2:60" s="30" customFormat="1" thickBot="1" x14ac:dyDescent="0.4">
      <c r="B31" s="38"/>
      <c r="C31" s="38"/>
      <c r="D31" s="38"/>
      <c r="E31" s="38"/>
      <c r="F31" s="39"/>
      <c r="G31" s="40"/>
      <c r="H31" s="340"/>
      <c r="I31" s="38"/>
      <c r="J31" s="38"/>
      <c r="K31" s="38"/>
      <c r="L31" s="38"/>
      <c r="M31" s="40"/>
      <c r="N31" s="40"/>
      <c r="O31" s="340"/>
      <c r="P31" s="38"/>
      <c r="Q31" s="38"/>
      <c r="R31" s="40"/>
      <c r="S31" s="40"/>
      <c r="T31" s="340"/>
      <c r="U31" s="38"/>
      <c r="V31" s="38"/>
      <c r="W31" s="38"/>
      <c r="X31" s="38"/>
      <c r="Y31" s="40"/>
      <c r="Z31" s="40"/>
      <c r="AA31" s="340"/>
      <c r="AB31" s="38"/>
      <c r="AC31" s="38"/>
      <c r="AD31" s="38"/>
      <c r="AE31" s="38"/>
      <c r="AF31" s="40"/>
      <c r="AG31" s="40"/>
      <c r="AH31" s="340"/>
      <c r="AI31" s="38"/>
      <c r="AJ31" s="38"/>
      <c r="AK31" s="38"/>
      <c r="AL31" s="38"/>
      <c r="AM31" s="40"/>
      <c r="AN31" s="41"/>
      <c r="AO31" s="294"/>
      <c r="AP31" s="335"/>
      <c r="AQ31" s="335"/>
      <c r="AR31" s="335"/>
      <c r="AS31" s="335"/>
      <c r="AT31" s="294"/>
      <c r="AU31" s="42"/>
      <c r="AV31" s="38"/>
      <c r="AW31" s="40"/>
      <c r="AX31" s="40"/>
      <c r="AY31" s="300"/>
      <c r="AZ31" s="335"/>
      <c r="BA31" s="335"/>
      <c r="BB31" s="335"/>
      <c r="BC31" s="335"/>
      <c r="BD31" s="294"/>
      <c r="BG31" s="48" t="s">
        <v>6</v>
      </c>
    </row>
    <row r="32" spans="2:60" s="30" customFormat="1" ht="45.75" customHeight="1" thickBot="1" x14ac:dyDescent="0.4">
      <c r="B32" s="49"/>
      <c r="C32" s="49"/>
      <c r="D32" s="49"/>
      <c r="E32" s="49"/>
      <c r="F32" s="50"/>
      <c r="G32" s="51"/>
      <c r="H32" s="340"/>
      <c r="I32" s="49"/>
      <c r="J32" s="49"/>
      <c r="K32" s="49"/>
      <c r="L32" s="49"/>
      <c r="M32" s="51"/>
      <c r="N32" s="51"/>
      <c r="O32" s="340"/>
      <c r="P32" s="49"/>
      <c r="Q32" s="49"/>
      <c r="R32" s="51"/>
      <c r="S32" s="51"/>
      <c r="T32" s="340"/>
      <c r="U32" s="49"/>
      <c r="V32" s="49"/>
      <c r="W32" s="49"/>
      <c r="X32" s="49"/>
      <c r="Y32" s="51"/>
      <c r="Z32" s="51"/>
      <c r="AA32" s="340"/>
      <c r="AB32" s="49"/>
      <c r="AC32" s="49"/>
      <c r="AD32" s="49"/>
      <c r="AE32" s="49"/>
      <c r="AF32" s="51"/>
      <c r="AG32" s="51"/>
      <c r="AH32" s="340"/>
      <c r="AI32" s="49"/>
      <c r="AJ32" s="49"/>
      <c r="AK32" s="49"/>
      <c r="AL32" s="49"/>
      <c r="AM32" s="51"/>
      <c r="AN32" s="52"/>
      <c r="AO32" s="294"/>
      <c r="AP32" s="336"/>
      <c r="AQ32" s="337"/>
      <c r="AR32" s="53" t="s">
        <v>159</v>
      </c>
      <c r="AS32" s="54" t="s">
        <v>120</v>
      </c>
      <c r="AT32" s="294"/>
      <c r="AU32" s="55"/>
      <c r="AV32" s="49"/>
      <c r="AW32" s="51"/>
      <c r="AX32" s="51"/>
      <c r="AY32" s="300"/>
      <c r="AZ32" s="336"/>
      <c r="BA32" s="337"/>
      <c r="BB32" s="53" t="s">
        <v>159</v>
      </c>
      <c r="BC32" s="56" t="s">
        <v>120</v>
      </c>
      <c r="BD32" s="294"/>
    </row>
    <row r="33" spans="2:62" s="30" customFormat="1" ht="29.25" customHeight="1" thickBot="1" x14ac:dyDescent="0.4">
      <c r="B33" s="345" t="s">
        <v>30</v>
      </c>
      <c r="C33" s="293"/>
      <c r="D33" s="196">
        <f>SUM($D7:$D32)</f>
        <v>2113.1004366812226</v>
      </c>
      <c r="E33" s="196">
        <f>SUM($E7:$E32)</f>
        <v>1408.7336244541484</v>
      </c>
      <c r="F33" s="58">
        <f>SUM($F7:$F32)</f>
        <v>38712</v>
      </c>
      <c r="G33" s="59">
        <f>SUM($G7:$G32)</f>
        <v>25808</v>
      </c>
      <c r="H33" s="341"/>
      <c r="I33" s="275" t="s">
        <v>30</v>
      </c>
      <c r="J33" s="291"/>
      <c r="K33" s="57">
        <f>SUM($K7:$K32)</f>
        <v>296.7932222222222</v>
      </c>
      <c r="L33" s="57">
        <f>SUM($L7:$L32)</f>
        <v>180.88452469135802</v>
      </c>
      <c r="M33" s="60">
        <f>SUM($M7:$M32)</f>
        <v>31975.994600000002</v>
      </c>
      <c r="N33" s="60">
        <f>SUM($N7:$N32)</f>
        <v>21161.853999999999</v>
      </c>
      <c r="O33" s="341"/>
      <c r="P33" s="275" t="s">
        <v>30</v>
      </c>
      <c r="Q33" s="291"/>
      <c r="R33" s="60">
        <f>SUM($R7:$R32)</f>
        <v>9488.6999999999989</v>
      </c>
      <c r="S33" s="59">
        <f>SUM($S7:$S32)</f>
        <v>6325.8000000000011</v>
      </c>
      <c r="T33" s="341"/>
      <c r="U33" s="275" t="s">
        <v>30</v>
      </c>
      <c r="V33" s="291"/>
      <c r="W33" s="57">
        <f>SUM($W7:$W32)</f>
        <v>812.88373362445407</v>
      </c>
      <c r="X33" s="57">
        <f>SUM($X7:$X32)</f>
        <v>361.28165938864635</v>
      </c>
      <c r="Y33" s="60">
        <f>SUM($Y7:$Y32)</f>
        <v>34499.399999999994</v>
      </c>
      <c r="Z33" s="59">
        <f>SUM($Z7:$Z32)</f>
        <v>22999.600000000002</v>
      </c>
      <c r="AA33" s="341"/>
      <c r="AB33" s="275" t="s">
        <v>30</v>
      </c>
      <c r="AC33" s="291"/>
      <c r="AD33" s="57">
        <f>SUM($AD7:$AD32)</f>
        <v>72.178329694323139</v>
      </c>
      <c r="AE33" s="57">
        <f>SUM($AE7:$AE32)</f>
        <v>32.079257641921394</v>
      </c>
      <c r="AF33" s="60">
        <f>SUM($AF7:$AF32)</f>
        <v>3352.6949999999997</v>
      </c>
      <c r="AG33" s="59">
        <f>SUM($AG7:$AG32)</f>
        <v>2235.13</v>
      </c>
      <c r="AH33" s="341"/>
      <c r="AI33" s="345" t="s">
        <v>30</v>
      </c>
      <c r="AJ33" s="293"/>
      <c r="AK33" s="57">
        <f>SUM($AK7:$AK32)</f>
        <v>91.950327510917006</v>
      </c>
      <c r="AL33" s="57">
        <f>SUM($AL7:$AL32)</f>
        <v>40.866812227074234</v>
      </c>
      <c r="AM33" s="60">
        <f>SUM($AM7:$AM32)</f>
        <v>20486.399999999998</v>
      </c>
      <c r="AN33" s="61">
        <f>SUM($AN7:$AN32)</f>
        <v>13657.600000000002</v>
      </c>
      <c r="AO33" s="294"/>
      <c r="AP33" s="292" t="s">
        <v>30</v>
      </c>
      <c r="AQ33" s="293"/>
      <c r="AR33" s="62">
        <f>SUM($AM33,$AF33,$Y33,$R33,$M33,$F33)</f>
        <v>138515.18959999998</v>
      </c>
      <c r="AS33" s="63">
        <f>SUM($AN33,$AG33,$Z33,$S33,$N33,$G33)</f>
        <v>92187.983999999997</v>
      </c>
      <c r="AT33" s="294"/>
      <c r="AU33" s="276" t="s">
        <v>30</v>
      </c>
      <c r="AV33" s="291"/>
      <c r="AW33" s="60">
        <f>SUM($AW7:$AW32)</f>
        <v>24230.55</v>
      </c>
      <c r="AX33" s="59">
        <f>SUM($AX7:$AX32)</f>
        <v>16153.700000000004</v>
      </c>
      <c r="AY33" s="301"/>
      <c r="AZ33" s="292" t="s">
        <v>30</v>
      </c>
      <c r="BA33" s="293"/>
      <c r="BB33" s="62">
        <f>SUM($AR33,$AW33)</f>
        <v>162745.73959999997</v>
      </c>
      <c r="BC33" s="62">
        <f>SUM($AS33,$AX33)</f>
        <v>108341.68400000001</v>
      </c>
      <c r="BD33" s="294"/>
      <c r="BE33" s="310"/>
      <c r="BF33" s="311"/>
      <c r="BG33" s="311"/>
      <c r="BH33" s="311"/>
      <c r="BI33" s="311"/>
      <c r="BJ33" s="311"/>
    </row>
    <row r="34" spans="2:62" s="30" customFormat="1" ht="14" x14ac:dyDescent="0.35">
      <c r="B34" s="64"/>
      <c r="C34" s="65"/>
      <c r="D34" s="65"/>
      <c r="E34" s="65"/>
      <c r="F34" s="194"/>
      <c r="G34" s="195"/>
      <c r="H34" s="340"/>
      <c r="I34" s="46"/>
      <c r="J34" s="46"/>
      <c r="K34" s="46"/>
      <c r="L34" s="46"/>
      <c r="M34" s="46"/>
      <c r="O34" s="340"/>
      <c r="P34" s="46"/>
      <c r="Q34" s="46"/>
      <c r="R34" s="46"/>
      <c r="T34" s="340"/>
      <c r="U34" s="46"/>
      <c r="V34" s="46"/>
      <c r="W34" s="46"/>
      <c r="X34" s="46"/>
      <c r="Y34" s="46"/>
      <c r="AA34" s="340"/>
      <c r="AB34" s="46"/>
      <c r="AC34" s="46"/>
      <c r="AD34" s="46"/>
      <c r="AE34" s="46"/>
      <c r="AF34" s="46"/>
      <c r="AH34" s="342"/>
      <c r="AI34" s="67"/>
      <c r="AJ34" s="68"/>
      <c r="AK34" s="46"/>
      <c r="AL34" s="46"/>
      <c r="AM34" s="68"/>
      <c r="AN34" s="69"/>
      <c r="AO34" s="294"/>
      <c r="AP34" s="67"/>
      <c r="AQ34" s="68"/>
      <c r="AR34" s="68"/>
      <c r="AS34" s="69"/>
      <c r="AT34" s="294"/>
      <c r="AU34" s="46"/>
      <c r="AV34" s="46"/>
      <c r="AW34" s="46"/>
      <c r="AY34" s="302"/>
      <c r="AZ34" s="67"/>
      <c r="BA34" s="68"/>
      <c r="BB34" s="68"/>
      <c r="BC34" s="69"/>
      <c r="BD34" s="294"/>
      <c r="BE34" s="66"/>
      <c r="BF34" s="66"/>
      <c r="BG34" s="66"/>
      <c r="BH34" s="66"/>
      <c r="BI34" s="66"/>
      <c r="BJ34" s="70"/>
    </row>
    <row r="35" spans="2:62" s="30" customFormat="1" ht="14.5" customHeight="1" x14ac:dyDescent="0.35">
      <c r="B35" s="304" t="s">
        <v>4</v>
      </c>
      <c r="C35" s="305"/>
      <c r="D35" s="305"/>
      <c r="E35" s="305"/>
      <c r="F35" s="305"/>
      <c r="G35" s="305"/>
      <c r="H35" s="340"/>
      <c r="I35" s="306" t="s">
        <v>0</v>
      </c>
      <c r="J35" s="307"/>
      <c r="K35" s="307"/>
      <c r="L35" s="307"/>
      <c r="M35" s="307"/>
      <c r="N35" s="307"/>
      <c r="O35" s="340"/>
      <c r="P35" s="306" t="s">
        <v>129</v>
      </c>
      <c r="Q35" s="307"/>
      <c r="R35" s="307"/>
      <c r="S35" s="307"/>
      <c r="T35" s="340"/>
      <c r="U35" s="306" t="s">
        <v>2</v>
      </c>
      <c r="V35" s="307"/>
      <c r="W35" s="307"/>
      <c r="X35" s="307"/>
      <c r="Y35" s="307"/>
      <c r="Z35" s="307"/>
      <c r="AA35" s="340"/>
      <c r="AB35" s="306" t="s">
        <v>128</v>
      </c>
      <c r="AC35" s="307"/>
      <c r="AD35" s="307"/>
      <c r="AE35" s="307"/>
      <c r="AF35" s="307"/>
      <c r="AG35" s="307"/>
      <c r="AH35" s="340"/>
      <c r="AI35" s="312" t="s">
        <v>75</v>
      </c>
      <c r="AJ35" s="313"/>
      <c r="AK35" s="313"/>
      <c r="AL35" s="313"/>
      <c r="AM35" s="313"/>
      <c r="AN35" s="338"/>
      <c r="AO35" s="294"/>
      <c r="AP35" s="306" t="s">
        <v>127</v>
      </c>
      <c r="AQ35" s="307"/>
      <c r="AR35" s="307"/>
      <c r="AS35" s="307"/>
      <c r="AT35" s="294"/>
      <c r="AU35" s="318" t="s">
        <v>5</v>
      </c>
      <c r="AV35" s="319"/>
      <c r="AW35" s="319"/>
      <c r="AX35" s="319"/>
      <c r="AY35" s="300"/>
      <c r="AZ35" s="320" t="s">
        <v>295</v>
      </c>
      <c r="BA35" s="307"/>
      <c r="BB35" s="307"/>
      <c r="BC35" s="321"/>
      <c r="BD35" s="294"/>
      <c r="BE35" s="295" t="s">
        <v>155</v>
      </c>
      <c r="BF35" s="296"/>
      <c r="BG35" s="296"/>
      <c r="BH35" s="296"/>
      <c r="BI35" s="296"/>
      <c r="BJ35" s="297"/>
    </row>
    <row r="36" spans="2:62" s="30" customFormat="1" ht="14" x14ac:dyDescent="0.35">
      <c r="B36" s="298" t="s">
        <v>138</v>
      </c>
      <c r="C36" s="299"/>
      <c r="D36" s="299"/>
      <c r="E36" s="299"/>
      <c r="F36" s="299"/>
      <c r="G36" s="299"/>
      <c r="H36" s="340"/>
      <c r="I36" s="303" t="s">
        <v>139</v>
      </c>
      <c r="J36" s="299"/>
      <c r="K36" s="299"/>
      <c r="L36" s="299"/>
      <c r="M36" s="299"/>
      <c r="N36" s="299"/>
      <c r="O36" s="340"/>
      <c r="P36" s="303" t="s">
        <v>139</v>
      </c>
      <c r="Q36" s="299"/>
      <c r="R36" s="299"/>
      <c r="S36" s="299"/>
      <c r="T36" s="340"/>
      <c r="U36" s="303" t="s">
        <v>139</v>
      </c>
      <c r="V36" s="299"/>
      <c r="W36" s="299"/>
      <c r="X36" s="299"/>
      <c r="Y36" s="299"/>
      <c r="Z36" s="299"/>
      <c r="AA36" s="340"/>
      <c r="AB36" s="303" t="s">
        <v>139</v>
      </c>
      <c r="AC36" s="299"/>
      <c r="AD36" s="299"/>
      <c r="AE36" s="299"/>
      <c r="AF36" s="299"/>
      <c r="AG36" s="299"/>
      <c r="AH36" s="340"/>
      <c r="AI36" s="316" t="s">
        <v>139</v>
      </c>
      <c r="AJ36" s="261"/>
      <c r="AK36" s="261"/>
      <c r="AL36" s="261"/>
      <c r="AM36" s="261"/>
      <c r="AN36" s="339"/>
      <c r="AO36" s="294"/>
      <c r="AP36" s="323"/>
      <c r="AQ36" s="323"/>
      <c r="AR36" s="323"/>
      <c r="AS36" s="323"/>
      <c r="AT36" s="294"/>
      <c r="AU36" s="316" t="s">
        <v>139</v>
      </c>
      <c r="AV36" s="261"/>
      <c r="AW36" s="261"/>
      <c r="AX36" s="261"/>
      <c r="AY36" s="300"/>
      <c r="AZ36" s="322"/>
      <c r="BA36" s="323"/>
      <c r="BB36" s="323"/>
      <c r="BC36" s="324"/>
      <c r="BD36" s="294"/>
      <c r="BE36" s="327" t="s">
        <v>139</v>
      </c>
      <c r="BF36" s="328"/>
      <c r="BG36" s="328"/>
      <c r="BH36" s="328"/>
      <c r="BI36" s="328"/>
      <c r="BJ36" s="328"/>
    </row>
    <row r="37" spans="2:62" s="30" customFormat="1" ht="37" customHeight="1" thickBot="1" x14ac:dyDescent="0.4">
      <c r="B37" s="32" t="s">
        <v>7</v>
      </c>
      <c r="C37" s="32" t="s">
        <v>8</v>
      </c>
      <c r="D37" s="33" t="s">
        <v>340</v>
      </c>
      <c r="E37" s="33" t="s">
        <v>339</v>
      </c>
      <c r="F37" s="34" t="s">
        <v>159</v>
      </c>
      <c r="G37" s="33" t="s">
        <v>120</v>
      </c>
      <c r="H37" s="340"/>
      <c r="I37" s="32" t="s">
        <v>7</v>
      </c>
      <c r="J37" s="32" t="s">
        <v>8</v>
      </c>
      <c r="K37" s="33" t="s">
        <v>338</v>
      </c>
      <c r="L37" s="33" t="s">
        <v>337</v>
      </c>
      <c r="M37" s="34" t="s">
        <v>159</v>
      </c>
      <c r="N37" s="33" t="s">
        <v>120</v>
      </c>
      <c r="O37" s="340"/>
      <c r="P37" s="32" t="s">
        <v>7</v>
      </c>
      <c r="Q37" s="32" t="s">
        <v>8</v>
      </c>
      <c r="R37" s="34" t="s">
        <v>159</v>
      </c>
      <c r="S37" s="33" t="s">
        <v>120</v>
      </c>
      <c r="T37" s="340"/>
      <c r="U37" s="32" t="s">
        <v>7</v>
      </c>
      <c r="V37" s="32" t="s">
        <v>8</v>
      </c>
      <c r="W37" s="33" t="s">
        <v>340</v>
      </c>
      <c r="X37" s="33" t="s">
        <v>339</v>
      </c>
      <c r="Y37" s="34" t="s">
        <v>159</v>
      </c>
      <c r="Z37" s="33" t="s">
        <v>120</v>
      </c>
      <c r="AA37" s="340"/>
      <c r="AB37" s="32" t="s">
        <v>7</v>
      </c>
      <c r="AC37" s="32" t="s">
        <v>8</v>
      </c>
      <c r="AD37" s="33" t="s">
        <v>340</v>
      </c>
      <c r="AE37" s="33" t="s">
        <v>339</v>
      </c>
      <c r="AF37" s="34" t="s">
        <v>159</v>
      </c>
      <c r="AG37" s="33" t="s">
        <v>120</v>
      </c>
      <c r="AH37" s="340"/>
      <c r="AI37" s="32" t="s">
        <v>7</v>
      </c>
      <c r="AJ37" s="32" t="s">
        <v>8</v>
      </c>
      <c r="AK37" s="33" t="s">
        <v>340</v>
      </c>
      <c r="AL37" s="33" t="s">
        <v>339</v>
      </c>
      <c r="AM37" s="34" t="s">
        <v>159</v>
      </c>
      <c r="AN37" s="33" t="s">
        <v>120</v>
      </c>
      <c r="AO37" s="294"/>
      <c r="AP37" s="289" t="s">
        <v>139</v>
      </c>
      <c r="AQ37" s="290"/>
      <c r="AR37" s="290"/>
      <c r="AS37" s="290"/>
      <c r="AT37" s="294"/>
      <c r="AU37" s="35" t="s">
        <v>7</v>
      </c>
      <c r="AV37" s="32" t="s">
        <v>8</v>
      </c>
      <c r="AW37" s="34" t="s">
        <v>159</v>
      </c>
      <c r="AX37" s="33" t="s">
        <v>120</v>
      </c>
      <c r="AY37" s="300"/>
      <c r="AZ37" s="289" t="s">
        <v>139</v>
      </c>
      <c r="BA37" s="290"/>
      <c r="BB37" s="290"/>
      <c r="BC37" s="290"/>
      <c r="BD37" s="294"/>
      <c r="BE37" s="36"/>
      <c r="BF37" s="37"/>
      <c r="BG37" s="37"/>
      <c r="BH37" s="37"/>
      <c r="BI37" s="37"/>
      <c r="BJ37" s="37"/>
    </row>
    <row r="38" spans="2:62" s="30" customFormat="1" ht="35.25" customHeight="1" thickBot="1" x14ac:dyDescent="0.4">
      <c r="B38" s="71"/>
      <c r="C38" s="71"/>
      <c r="D38" s="71"/>
      <c r="E38" s="71"/>
      <c r="F38" s="72"/>
      <c r="G38" s="40"/>
      <c r="H38" s="340"/>
      <c r="I38" s="71"/>
      <c r="J38" s="71"/>
      <c r="K38" s="71"/>
      <c r="L38" s="71"/>
      <c r="M38" s="73"/>
      <c r="N38" s="40" t="s">
        <v>6</v>
      </c>
      <c r="O38" s="340"/>
      <c r="P38" s="71"/>
      <c r="Q38" s="71"/>
      <c r="R38" s="73"/>
      <c r="S38" s="40"/>
      <c r="T38" s="340"/>
      <c r="U38" s="71"/>
      <c r="V38" s="71"/>
      <c r="W38" s="71"/>
      <c r="X38" s="71"/>
      <c r="Y38" s="73"/>
      <c r="Z38" s="40"/>
      <c r="AA38" s="340"/>
      <c r="AB38" s="71"/>
      <c r="AC38" s="71"/>
      <c r="AD38" s="71"/>
      <c r="AE38" s="71"/>
      <c r="AF38" s="73"/>
      <c r="AG38" s="40"/>
      <c r="AH38" s="340"/>
      <c r="AI38" s="71"/>
      <c r="AJ38" s="71"/>
      <c r="AK38" s="71"/>
      <c r="AL38" s="71"/>
      <c r="AM38" s="73"/>
      <c r="AN38" s="41"/>
      <c r="AO38" s="294"/>
      <c r="AP38" s="290"/>
      <c r="AQ38" s="290"/>
      <c r="AR38" s="290"/>
      <c r="AS38" s="290"/>
      <c r="AT38" s="294"/>
      <c r="AU38" s="74"/>
      <c r="AV38" s="71"/>
      <c r="AW38" s="73"/>
      <c r="AX38" s="40"/>
      <c r="AY38" s="300"/>
      <c r="AZ38" s="290"/>
      <c r="BA38" s="290"/>
      <c r="BB38" s="290"/>
      <c r="BC38" s="290"/>
      <c r="BD38" s="294"/>
      <c r="BE38" s="103" t="s">
        <v>247</v>
      </c>
      <c r="BF38" s="43">
        <v>0</v>
      </c>
      <c r="BG38" s="103" t="s">
        <v>160</v>
      </c>
      <c r="BH38" s="103" t="s">
        <v>248</v>
      </c>
      <c r="BI38" s="44">
        <v>0</v>
      </c>
    </row>
    <row r="39" spans="2:62" s="30" customFormat="1" ht="14" x14ac:dyDescent="0.35">
      <c r="B39" s="71"/>
      <c r="C39" s="71"/>
      <c r="D39" s="71"/>
      <c r="E39" s="71"/>
      <c r="F39" s="72"/>
      <c r="G39" s="40"/>
      <c r="H39" s="340"/>
      <c r="I39" s="71"/>
      <c r="J39" s="71"/>
      <c r="K39" s="71"/>
      <c r="L39" s="71"/>
      <c r="M39" s="73"/>
      <c r="N39" s="40"/>
      <c r="O39" s="340"/>
      <c r="P39" s="71"/>
      <c r="Q39" s="71"/>
      <c r="R39" s="73"/>
      <c r="S39" s="40"/>
      <c r="T39" s="340"/>
      <c r="U39" s="71"/>
      <c r="V39" s="71"/>
      <c r="W39" s="71"/>
      <c r="X39" s="71"/>
      <c r="Y39" s="73"/>
      <c r="Z39" s="40"/>
      <c r="AA39" s="340"/>
      <c r="AB39" s="71"/>
      <c r="AC39" s="71"/>
      <c r="AD39" s="71"/>
      <c r="AE39" s="71"/>
      <c r="AF39" s="73"/>
      <c r="AG39" s="40"/>
      <c r="AH39" s="340"/>
      <c r="AI39" s="71"/>
      <c r="AJ39" s="71"/>
      <c r="AK39" s="71"/>
      <c r="AL39" s="71"/>
      <c r="AM39" s="73"/>
      <c r="AN39" s="41"/>
      <c r="AO39" s="294"/>
      <c r="AP39" s="290"/>
      <c r="AQ39" s="290"/>
      <c r="AR39" s="290"/>
      <c r="AS39" s="290"/>
      <c r="AT39" s="294"/>
      <c r="AU39" s="74"/>
      <c r="AV39" s="71"/>
      <c r="AW39" s="73"/>
      <c r="AX39" s="40"/>
      <c r="AY39" s="300"/>
      <c r="AZ39" s="290"/>
      <c r="BA39" s="290"/>
      <c r="BB39" s="290"/>
      <c r="BC39" s="290"/>
      <c r="BD39" s="294"/>
      <c r="BE39" s="103"/>
      <c r="BF39" s="36"/>
      <c r="BG39" s="103"/>
      <c r="BH39" s="103"/>
      <c r="BI39" s="36"/>
    </row>
    <row r="40" spans="2:62" s="30" customFormat="1" ht="25.5" customHeight="1" x14ac:dyDescent="0.3">
      <c r="B40" s="71"/>
      <c r="C40" s="71"/>
      <c r="D40" s="71"/>
      <c r="E40" s="71"/>
      <c r="F40" s="72"/>
      <c r="G40" s="40"/>
      <c r="H40" s="340"/>
      <c r="I40" s="71"/>
      <c r="J40" s="71"/>
      <c r="K40" s="71"/>
      <c r="L40" s="71"/>
      <c r="M40" s="73"/>
      <c r="N40" s="40"/>
      <c r="O40" s="340"/>
      <c r="P40" s="71"/>
      <c r="Q40" s="71"/>
      <c r="R40" s="73"/>
      <c r="S40" s="40"/>
      <c r="T40" s="340"/>
      <c r="U40" s="71"/>
      <c r="V40" s="71"/>
      <c r="W40" s="71"/>
      <c r="X40" s="71"/>
      <c r="Y40" s="73"/>
      <c r="Z40" s="40"/>
      <c r="AA40" s="340"/>
      <c r="AB40" s="71"/>
      <c r="AC40" s="71"/>
      <c r="AD40" s="71"/>
      <c r="AE40" s="71"/>
      <c r="AF40" s="73"/>
      <c r="AG40" s="40"/>
      <c r="AH40" s="340"/>
      <c r="AI40" s="71"/>
      <c r="AJ40" s="71"/>
      <c r="AK40" s="71"/>
      <c r="AL40" s="71"/>
      <c r="AM40" s="73"/>
      <c r="AN40" s="41"/>
      <c r="AO40" s="294"/>
      <c r="AP40" s="290"/>
      <c r="AQ40" s="290"/>
      <c r="AR40" s="290"/>
      <c r="AS40" s="290"/>
      <c r="AT40" s="294"/>
      <c r="AU40" s="74"/>
      <c r="AV40" s="71"/>
      <c r="AW40" s="73"/>
      <c r="AX40" s="40"/>
      <c r="AY40" s="300"/>
      <c r="AZ40" s="290"/>
      <c r="BA40" s="290"/>
      <c r="BB40" s="290"/>
      <c r="BC40" s="290"/>
      <c r="BD40" s="294"/>
      <c r="BF40" s="101"/>
      <c r="BG40" s="101"/>
      <c r="BH40" s="101"/>
      <c r="BI40" s="101"/>
    </row>
    <row r="41" spans="2:62" s="30" customFormat="1" thickBot="1" x14ac:dyDescent="0.4">
      <c r="B41" s="71"/>
      <c r="C41" s="71"/>
      <c r="D41" s="71"/>
      <c r="E41" s="71"/>
      <c r="F41" s="72"/>
      <c r="G41" s="40"/>
      <c r="H41" s="340"/>
      <c r="I41" s="71"/>
      <c r="J41" s="71"/>
      <c r="K41" s="71"/>
      <c r="L41" s="71"/>
      <c r="M41" s="73"/>
      <c r="N41" s="40"/>
      <c r="O41" s="340"/>
      <c r="P41" s="71"/>
      <c r="Q41" s="71"/>
      <c r="R41" s="73"/>
      <c r="S41" s="40"/>
      <c r="T41" s="340"/>
      <c r="U41" s="71"/>
      <c r="V41" s="71"/>
      <c r="W41" s="71"/>
      <c r="X41" s="71"/>
      <c r="Y41" s="73"/>
      <c r="Z41" s="40"/>
      <c r="AA41" s="340"/>
      <c r="AB41" s="71"/>
      <c r="AC41" s="71"/>
      <c r="AD41" s="71"/>
      <c r="AE41" s="71"/>
      <c r="AF41" s="73"/>
      <c r="AG41" s="40"/>
      <c r="AH41" s="340"/>
      <c r="AI41" s="71"/>
      <c r="AJ41" s="71"/>
      <c r="AK41" s="71"/>
      <c r="AL41" s="71"/>
      <c r="AM41" s="73"/>
      <c r="AN41" s="41"/>
      <c r="AO41" s="294"/>
      <c r="AP41" s="290"/>
      <c r="AQ41" s="290"/>
      <c r="AR41" s="290"/>
      <c r="AS41" s="290"/>
      <c r="AT41" s="294"/>
      <c r="AU41" s="74"/>
      <c r="AV41" s="71"/>
      <c r="AW41" s="73"/>
      <c r="AX41" s="40"/>
      <c r="AY41" s="300"/>
      <c r="AZ41" s="290"/>
      <c r="BA41" s="290"/>
      <c r="BB41" s="290"/>
      <c r="BC41" s="290"/>
      <c r="BD41" s="294"/>
      <c r="BE41" s="103"/>
      <c r="BF41" s="36"/>
      <c r="BG41" s="103"/>
      <c r="BH41" s="103"/>
      <c r="BI41" s="36"/>
    </row>
    <row r="42" spans="2:62" s="30" customFormat="1" ht="31.5" customHeight="1" thickBot="1" x14ac:dyDescent="0.4">
      <c r="B42" s="71"/>
      <c r="C42" s="71"/>
      <c r="D42" s="71"/>
      <c r="E42" s="71"/>
      <c r="F42" s="72"/>
      <c r="G42" s="40"/>
      <c r="H42" s="340"/>
      <c r="I42" s="71"/>
      <c r="J42" s="71"/>
      <c r="K42" s="71"/>
      <c r="L42" s="71"/>
      <c r="M42" s="73"/>
      <c r="N42" s="40"/>
      <c r="O42" s="340"/>
      <c r="P42" s="71"/>
      <c r="Q42" s="71"/>
      <c r="R42" s="73"/>
      <c r="S42" s="40"/>
      <c r="T42" s="340"/>
      <c r="U42" s="71"/>
      <c r="V42" s="71"/>
      <c r="W42" s="71"/>
      <c r="X42" s="71"/>
      <c r="Y42" s="73"/>
      <c r="Z42" s="40"/>
      <c r="AA42" s="340"/>
      <c r="AB42" s="71"/>
      <c r="AC42" s="71"/>
      <c r="AD42" s="71"/>
      <c r="AE42" s="71"/>
      <c r="AF42" s="73"/>
      <c r="AG42" s="40"/>
      <c r="AH42" s="340"/>
      <c r="AI42" s="71"/>
      <c r="AJ42" s="71"/>
      <c r="AK42" s="71"/>
      <c r="AL42" s="71"/>
      <c r="AM42" s="73"/>
      <c r="AN42" s="41"/>
      <c r="AO42" s="294"/>
      <c r="AP42" s="290"/>
      <c r="AQ42" s="290"/>
      <c r="AR42" s="290"/>
      <c r="AS42" s="290"/>
      <c r="AT42" s="294"/>
      <c r="AU42" s="74"/>
      <c r="AV42" s="71"/>
      <c r="AW42" s="73"/>
      <c r="AX42" s="40"/>
      <c r="AY42" s="300"/>
      <c r="AZ42" s="290"/>
      <c r="BA42" s="290"/>
      <c r="BB42" s="290"/>
      <c r="BC42" s="290"/>
      <c r="BD42" s="294"/>
      <c r="BE42" s="103" t="s">
        <v>252</v>
      </c>
      <c r="BF42" s="45">
        <v>0</v>
      </c>
      <c r="BG42" s="104" t="s">
        <v>130</v>
      </c>
      <c r="BH42" s="103" t="s">
        <v>250</v>
      </c>
      <c r="BI42" s="47">
        <v>0</v>
      </c>
    </row>
    <row r="43" spans="2:62" s="30" customFormat="1" ht="14" x14ac:dyDescent="0.35">
      <c r="B43" s="71"/>
      <c r="C43" s="71"/>
      <c r="D43" s="71"/>
      <c r="E43" s="71"/>
      <c r="F43" s="72"/>
      <c r="G43" s="40"/>
      <c r="H43" s="340"/>
      <c r="I43" s="71"/>
      <c r="J43" s="71"/>
      <c r="K43" s="71"/>
      <c r="L43" s="71"/>
      <c r="M43" s="73"/>
      <c r="N43" s="40"/>
      <c r="O43" s="340"/>
      <c r="P43" s="71"/>
      <c r="Q43" s="71"/>
      <c r="R43" s="73"/>
      <c r="S43" s="40"/>
      <c r="T43" s="340"/>
      <c r="U43" s="71"/>
      <c r="V43" s="71"/>
      <c r="W43" s="71"/>
      <c r="X43" s="71"/>
      <c r="Y43" s="73"/>
      <c r="Z43" s="40"/>
      <c r="AA43" s="340"/>
      <c r="AB43" s="71"/>
      <c r="AC43" s="71"/>
      <c r="AD43" s="71"/>
      <c r="AE43" s="71"/>
      <c r="AF43" s="73"/>
      <c r="AG43" s="40"/>
      <c r="AH43" s="340"/>
      <c r="AI43" s="71"/>
      <c r="AJ43" s="71"/>
      <c r="AK43" s="71"/>
      <c r="AL43" s="71"/>
      <c r="AM43" s="73"/>
      <c r="AN43" s="41"/>
      <c r="AO43" s="294"/>
      <c r="AP43" s="290"/>
      <c r="AQ43" s="290"/>
      <c r="AR43" s="290"/>
      <c r="AS43" s="290"/>
      <c r="AT43" s="294"/>
      <c r="AU43" s="74"/>
      <c r="AV43" s="71"/>
      <c r="AW43" s="73"/>
      <c r="AX43" s="40"/>
      <c r="AY43" s="300"/>
      <c r="AZ43" s="290"/>
      <c r="BA43" s="290"/>
      <c r="BB43" s="290"/>
      <c r="BC43" s="290"/>
      <c r="BD43" s="294"/>
      <c r="BE43" s="103"/>
      <c r="BF43" s="36"/>
      <c r="BG43" s="103"/>
      <c r="BH43" s="103"/>
      <c r="BI43" s="36"/>
    </row>
    <row r="44" spans="2:62" s="30" customFormat="1" thickBot="1" x14ac:dyDescent="0.4">
      <c r="B44" s="71" t="s">
        <v>6</v>
      </c>
      <c r="C44" s="71"/>
      <c r="D44" s="71"/>
      <c r="E44" s="71"/>
      <c r="F44" s="72"/>
      <c r="G44" s="40"/>
      <c r="H44" s="340"/>
      <c r="I44" s="71"/>
      <c r="J44" s="71"/>
      <c r="K44" s="71"/>
      <c r="L44" s="71"/>
      <c r="M44" s="73"/>
      <c r="N44" s="40"/>
      <c r="O44" s="340"/>
      <c r="P44" s="71"/>
      <c r="Q44" s="71"/>
      <c r="R44" s="73"/>
      <c r="S44" s="40"/>
      <c r="T44" s="340"/>
      <c r="U44" s="71"/>
      <c r="V44" s="71"/>
      <c r="W44" s="71"/>
      <c r="X44" s="71"/>
      <c r="Y44" s="73"/>
      <c r="Z44" s="40"/>
      <c r="AA44" s="340"/>
      <c r="AB44" s="71"/>
      <c r="AC44" s="71"/>
      <c r="AD44" s="71"/>
      <c r="AE44" s="71"/>
      <c r="AF44" s="73"/>
      <c r="AG44" s="40"/>
      <c r="AH44" s="340"/>
      <c r="AI44" s="71"/>
      <c r="AJ44" s="71"/>
      <c r="AK44" s="71"/>
      <c r="AL44" s="71"/>
      <c r="AM44" s="73"/>
      <c r="AN44" s="41"/>
      <c r="AO44" s="294"/>
      <c r="AP44" s="290"/>
      <c r="AQ44" s="290"/>
      <c r="AR44" s="290"/>
      <c r="AS44" s="290"/>
      <c r="AT44" s="294"/>
      <c r="AU44" s="74"/>
      <c r="AV44" s="71"/>
      <c r="AW44" s="73"/>
      <c r="AX44" s="40"/>
      <c r="AY44" s="300"/>
      <c r="AZ44" s="290"/>
      <c r="BA44" s="290"/>
      <c r="BB44" s="290"/>
      <c r="BC44" s="290"/>
      <c r="BD44" s="294"/>
      <c r="BE44" s="103"/>
      <c r="BF44" s="36"/>
      <c r="BG44" s="103"/>
      <c r="BH44" s="103"/>
      <c r="BI44" s="36"/>
    </row>
    <row r="45" spans="2:62" s="30" customFormat="1" ht="36" customHeight="1" thickBot="1" x14ac:dyDescent="0.4">
      <c r="B45" s="71"/>
      <c r="C45" s="71"/>
      <c r="D45" s="71"/>
      <c r="E45" s="71"/>
      <c r="F45" s="72"/>
      <c r="G45" s="40"/>
      <c r="H45" s="340"/>
      <c r="I45" s="71"/>
      <c r="J45" s="71"/>
      <c r="K45" s="71"/>
      <c r="L45" s="71"/>
      <c r="M45" s="73"/>
      <c r="N45" s="40"/>
      <c r="O45" s="340"/>
      <c r="P45" s="71"/>
      <c r="Q45" s="71"/>
      <c r="R45" s="73"/>
      <c r="S45" s="40"/>
      <c r="T45" s="340"/>
      <c r="U45" s="71"/>
      <c r="V45" s="71"/>
      <c r="W45" s="71"/>
      <c r="X45" s="71"/>
      <c r="Y45" s="73"/>
      <c r="Z45" s="40"/>
      <c r="AA45" s="340"/>
      <c r="AB45" s="71"/>
      <c r="AC45" s="71"/>
      <c r="AD45" s="71"/>
      <c r="AE45" s="71"/>
      <c r="AF45" s="73"/>
      <c r="AG45" s="40"/>
      <c r="AH45" s="340"/>
      <c r="AI45" s="71"/>
      <c r="AJ45" s="71"/>
      <c r="AK45" s="71"/>
      <c r="AL45" s="71"/>
      <c r="AM45" s="73"/>
      <c r="AN45" s="41"/>
      <c r="AO45" s="294"/>
      <c r="AP45" s="290"/>
      <c r="AQ45" s="290"/>
      <c r="AR45" s="290"/>
      <c r="AS45" s="290"/>
      <c r="AT45" s="294"/>
      <c r="AU45" s="74"/>
      <c r="AV45" s="71"/>
      <c r="AW45" s="73"/>
      <c r="AX45" s="40"/>
      <c r="AY45" s="300"/>
      <c r="AZ45" s="290"/>
      <c r="BA45" s="290"/>
      <c r="BB45" s="290"/>
      <c r="BC45" s="290"/>
      <c r="BD45" s="294"/>
      <c r="BE45" s="103" t="s">
        <v>246</v>
      </c>
      <c r="BF45" s="45">
        <v>0</v>
      </c>
      <c r="BG45" s="104" t="s">
        <v>131</v>
      </c>
      <c r="BH45" s="103" t="s">
        <v>251</v>
      </c>
      <c r="BI45" s="47">
        <v>0</v>
      </c>
    </row>
    <row r="46" spans="2:62" s="30" customFormat="1" ht="14" x14ac:dyDescent="0.35">
      <c r="B46" s="71"/>
      <c r="C46" s="71"/>
      <c r="D46" s="71"/>
      <c r="E46" s="71"/>
      <c r="F46" s="72"/>
      <c r="G46" s="40"/>
      <c r="H46" s="340"/>
      <c r="I46" s="71"/>
      <c r="J46" s="71"/>
      <c r="K46" s="71"/>
      <c r="L46" s="71"/>
      <c r="M46" s="73"/>
      <c r="N46" s="40"/>
      <c r="O46" s="340"/>
      <c r="P46" s="71"/>
      <c r="Q46" s="71"/>
      <c r="R46" s="73"/>
      <c r="S46" s="40"/>
      <c r="T46" s="340"/>
      <c r="U46" s="71"/>
      <c r="V46" s="71"/>
      <c r="W46" s="71"/>
      <c r="X46" s="71"/>
      <c r="Y46" s="73"/>
      <c r="Z46" s="40"/>
      <c r="AA46" s="340"/>
      <c r="AB46" s="71"/>
      <c r="AC46" s="71"/>
      <c r="AD46" s="71"/>
      <c r="AE46" s="71"/>
      <c r="AF46" s="73"/>
      <c r="AG46" s="40"/>
      <c r="AH46" s="340"/>
      <c r="AI46" s="71"/>
      <c r="AJ46" s="71"/>
      <c r="AK46" s="71"/>
      <c r="AL46" s="71"/>
      <c r="AM46" s="73"/>
      <c r="AN46" s="41"/>
      <c r="AO46" s="294"/>
      <c r="AP46" s="290"/>
      <c r="AQ46" s="290"/>
      <c r="AR46" s="290"/>
      <c r="AS46" s="290"/>
      <c r="AT46" s="294"/>
      <c r="AU46" s="74"/>
      <c r="AV46" s="71"/>
      <c r="AW46" s="73"/>
      <c r="AX46" s="40"/>
      <c r="AY46" s="300"/>
      <c r="AZ46" s="290"/>
      <c r="BA46" s="290"/>
      <c r="BB46" s="290"/>
      <c r="BC46" s="290"/>
      <c r="BD46" s="294"/>
      <c r="BE46" s="103"/>
      <c r="BG46" s="103"/>
      <c r="BH46" s="104"/>
    </row>
    <row r="47" spans="2:62" s="30" customFormat="1" ht="14" x14ac:dyDescent="0.35">
      <c r="B47" s="71"/>
      <c r="C47" s="71"/>
      <c r="D47" s="71"/>
      <c r="E47" s="71"/>
      <c r="F47" s="72"/>
      <c r="G47" s="40"/>
      <c r="H47" s="340"/>
      <c r="I47" s="71"/>
      <c r="J47" s="71"/>
      <c r="K47" s="71"/>
      <c r="L47" s="71"/>
      <c r="M47" s="73"/>
      <c r="N47" s="40"/>
      <c r="O47" s="340"/>
      <c r="P47" s="71"/>
      <c r="Q47" s="71"/>
      <c r="R47" s="73"/>
      <c r="S47" s="40"/>
      <c r="T47" s="340"/>
      <c r="U47" s="71"/>
      <c r="V47" s="71"/>
      <c r="W47" s="71"/>
      <c r="X47" s="71"/>
      <c r="Y47" s="73"/>
      <c r="Z47" s="40"/>
      <c r="AA47" s="340"/>
      <c r="AB47" s="71"/>
      <c r="AC47" s="71"/>
      <c r="AD47" s="71"/>
      <c r="AE47" s="71"/>
      <c r="AF47" s="73"/>
      <c r="AG47" s="40"/>
      <c r="AH47" s="340"/>
      <c r="AI47" s="71"/>
      <c r="AJ47" s="71"/>
      <c r="AK47" s="71"/>
      <c r="AL47" s="71"/>
      <c r="AM47" s="73"/>
      <c r="AN47" s="41"/>
      <c r="AO47" s="294"/>
      <c r="AP47" s="290"/>
      <c r="AQ47" s="290"/>
      <c r="AR47" s="290"/>
      <c r="AS47" s="290"/>
      <c r="AT47" s="294"/>
      <c r="AU47" s="74"/>
      <c r="AV47" s="71"/>
      <c r="AW47" s="73"/>
      <c r="AX47" s="40"/>
      <c r="AY47" s="300"/>
      <c r="AZ47" s="290"/>
      <c r="BA47" s="290"/>
      <c r="BB47" s="290"/>
      <c r="BC47" s="290"/>
      <c r="BD47" s="294"/>
      <c r="BE47" s="325" t="s">
        <v>243</v>
      </c>
      <c r="BG47" s="102"/>
      <c r="BH47" s="102"/>
    </row>
    <row r="48" spans="2:62" s="30" customFormat="1" thickBot="1" x14ac:dyDescent="0.4">
      <c r="B48" s="71"/>
      <c r="C48" s="71"/>
      <c r="D48" s="71"/>
      <c r="E48" s="71"/>
      <c r="F48" s="72"/>
      <c r="G48" s="40"/>
      <c r="H48" s="340"/>
      <c r="I48" s="71"/>
      <c r="J48" s="71"/>
      <c r="K48" s="71"/>
      <c r="L48" s="71"/>
      <c r="M48" s="73"/>
      <c r="N48" s="40"/>
      <c r="O48" s="340"/>
      <c r="P48" s="71"/>
      <c r="Q48" s="71"/>
      <c r="R48" s="73"/>
      <c r="S48" s="40"/>
      <c r="T48" s="340"/>
      <c r="U48" s="71"/>
      <c r="V48" s="71"/>
      <c r="W48" s="71"/>
      <c r="X48" s="71"/>
      <c r="Y48" s="73"/>
      <c r="Z48" s="40"/>
      <c r="AA48" s="340"/>
      <c r="AB48" s="71"/>
      <c r="AC48" s="71"/>
      <c r="AD48" s="71"/>
      <c r="AE48" s="71"/>
      <c r="AF48" s="73"/>
      <c r="AG48" s="40"/>
      <c r="AH48" s="340"/>
      <c r="AI48" s="71"/>
      <c r="AJ48" s="71"/>
      <c r="AK48" s="71"/>
      <c r="AL48" s="71"/>
      <c r="AM48" s="73"/>
      <c r="AN48" s="41"/>
      <c r="AO48" s="294"/>
      <c r="AP48" s="290"/>
      <c r="AQ48" s="290"/>
      <c r="AR48" s="290"/>
      <c r="AS48" s="290"/>
      <c r="AT48" s="294"/>
      <c r="AU48" s="74"/>
      <c r="AV48" s="71"/>
      <c r="AW48" s="73"/>
      <c r="AX48" s="40"/>
      <c r="AY48" s="300"/>
      <c r="AZ48" s="290"/>
      <c r="BA48" s="290"/>
      <c r="BB48" s="290"/>
      <c r="BC48" s="290"/>
      <c r="BD48" s="294"/>
      <c r="BE48" s="326"/>
      <c r="BG48" s="102"/>
      <c r="BH48" s="102"/>
    </row>
    <row r="49" spans="2:62" s="30" customFormat="1" ht="26.5" customHeight="1" thickBot="1" x14ac:dyDescent="0.4">
      <c r="B49" s="71"/>
      <c r="C49" s="71"/>
      <c r="D49" s="71"/>
      <c r="E49" s="71"/>
      <c r="F49" s="72"/>
      <c r="G49" s="40"/>
      <c r="H49" s="340"/>
      <c r="I49" s="71"/>
      <c r="J49" s="71"/>
      <c r="K49" s="71"/>
      <c r="L49" s="71"/>
      <c r="M49" s="73"/>
      <c r="N49" s="40"/>
      <c r="O49" s="340"/>
      <c r="P49" s="71"/>
      <c r="Q49" s="71"/>
      <c r="R49" s="73"/>
      <c r="S49" s="40"/>
      <c r="T49" s="340"/>
      <c r="U49" s="71"/>
      <c r="V49" s="71"/>
      <c r="W49" s="71"/>
      <c r="X49" s="71"/>
      <c r="Y49" s="73"/>
      <c r="Z49" s="40"/>
      <c r="AA49" s="340"/>
      <c r="AB49" s="71"/>
      <c r="AC49" s="71"/>
      <c r="AD49" s="71"/>
      <c r="AE49" s="71"/>
      <c r="AF49" s="73"/>
      <c r="AG49" s="40"/>
      <c r="AH49" s="340"/>
      <c r="AI49" s="71"/>
      <c r="AJ49" s="71"/>
      <c r="AK49" s="71"/>
      <c r="AL49" s="71"/>
      <c r="AM49" s="73"/>
      <c r="AN49" s="41"/>
      <c r="AO49" s="294"/>
      <c r="AP49" s="290"/>
      <c r="AQ49" s="290"/>
      <c r="AR49" s="290"/>
      <c r="AS49" s="290"/>
      <c r="AT49" s="294"/>
      <c r="AU49" s="74"/>
      <c r="AV49" s="71"/>
      <c r="AW49" s="73"/>
      <c r="AX49" s="40"/>
      <c r="AY49" s="300"/>
      <c r="AZ49" s="290"/>
      <c r="BA49" s="290"/>
      <c r="BB49" s="290"/>
      <c r="BC49" s="290"/>
      <c r="BD49" s="294"/>
      <c r="BE49" s="141"/>
    </row>
    <row r="50" spans="2:62" s="30" customFormat="1" ht="22.5" customHeight="1" thickBot="1" x14ac:dyDescent="0.4">
      <c r="B50" s="71"/>
      <c r="C50" s="71"/>
      <c r="D50" s="71"/>
      <c r="E50" s="71"/>
      <c r="F50" s="72"/>
      <c r="G50" s="40"/>
      <c r="H50" s="340"/>
      <c r="I50" s="71"/>
      <c r="J50" s="71"/>
      <c r="K50" s="71"/>
      <c r="L50" s="71"/>
      <c r="M50" s="73"/>
      <c r="N50" s="40"/>
      <c r="O50" s="340"/>
      <c r="P50" s="71"/>
      <c r="Q50" s="71"/>
      <c r="R50" s="73"/>
      <c r="S50" s="40"/>
      <c r="T50" s="340"/>
      <c r="U50" s="71"/>
      <c r="V50" s="71"/>
      <c r="W50" s="71"/>
      <c r="X50" s="71"/>
      <c r="Y50" s="73"/>
      <c r="Z50" s="40"/>
      <c r="AA50" s="340"/>
      <c r="AB50" s="71"/>
      <c r="AC50" s="71"/>
      <c r="AD50" s="71"/>
      <c r="AE50" s="71"/>
      <c r="AF50" s="73"/>
      <c r="AG50" s="40"/>
      <c r="AH50" s="340"/>
      <c r="AI50" s="71"/>
      <c r="AJ50" s="71"/>
      <c r="AK50" s="71"/>
      <c r="AL50" s="71"/>
      <c r="AM50" s="73"/>
      <c r="AN50" s="41"/>
      <c r="AO50" s="294"/>
      <c r="AP50" s="290"/>
      <c r="AQ50" s="290"/>
      <c r="AR50" s="290"/>
      <c r="AS50" s="290"/>
      <c r="AT50" s="294"/>
      <c r="AU50" s="74"/>
      <c r="AV50" s="71"/>
      <c r="AW50" s="73"/>
      <c r="AX50" s="40"/>
      <c r="AY50" s="300"/>
      <c r="AZ50" s="290"/>
      <c r="BA50" s="290"/>
      <c r="BB50" s="290"/>
      <c r="BC50" s="290"/>
      <c r="BD50" s="294"/>
    </row>
    <row r="51" spans="2:62" s="30" customFormat="1" ht="45" customHeight="1" thickBot="1" x14ac:dyDescent="0.4">
      <c r="B51" s="75"/>
      <c r="C51" s="75"/>
      <c r="D51" s="75"/>
      <c r="E51" s="75"/>
      <c r="F51" s="76"/>
      <c r="G51" s="51"/>
      <c r="H51" s="340"/>
      <c r="I51" s="75"/>
      <c r="J51" s="75"/>
      <c r="K51" s="75"/>
      <c r="L51" s="75"/>
      <c r="M51" s="77"/>
      <c r="N51" s="51"/>
      <c r="O51" s="340"/>
      <c r="P51" s="75"/>
      <c r="Q51" s="75"/>
      <c r="R51" s="77"/>
      <c r="S51" s="51"/>
      <c r="T51" s="340"/>
      <c r="U51" s="75"/>
      <c r="V51" s="75"/>
      <c r="W51" s="75"/>
      <c r="X51" s="75"/>
      <c r="Y51" s="77"/>
      <c r="Z51" s="51"/>
      <c r="AA51" s="340"/>
      <c r="AB51" s="75"/>
      <c r="AC51" s="75"/>
      <c r="AD51" s="75"/>
      <c r="AE51" s="75"/>
      <c r="AF51" s="77"/>
      <c r="AG51" s="51"/>
      <c r="AH51" s="340"/>
      <c r="AI51" s="75"/>
      <c r="AJ51" s="75"/>
      <c r="AK51" s="75"/>
      <c r="AL51" s="75"/>
      <c r="AM51" s="77"/>
      <c r="AN51" s="52"/>
      <c r="AO51" s="294"/>
      <c r="AP51" s="78"/>
      <c r="AQ51" s="78"/>
      <c r="AR51" s="53" t="s">
        <v>159</v>
      </c>
      <c r="AS51" s="54" t="s">
        <v>120</v>
      </c>
      <c r="AT51" s="294"/>
      <c r="AU51" s="79"/>
      <c r="AV51" s="75"/>
      <c r="AW51" s="77"/>
      <c r="AX51" s="51"/>
      <c r="AY51" s="300"/>
      <c r="AZ51" s="78"/>
      <c r="BA51" s="78"/>
      <c r="BB51" s="53" t="s">
        <v>159</v>
      </c>
      <c r="BC51" s="56" t="s">
        <v>120</v>
      </c>
      <c r="BD51" s="294"/>
    </row>
    <row r="52" spans="2:62" s="30" customFormat="1" ht="33" customHeight="1" thickBot="1" x14ac:dyDescent="0.4">
      <c r="B52" s="275" t="s">
        <v>140</v>
      </c>
      <c r="C52" s="291"/>
      <c r="D52" s="105">
        <f>SUM($D38:$D51)</f>
        <v>0</v>
      </c>
      <c r="E52" s="105">
        <f>SUM($E38:$E51)</f>
        <v>0</v>
      </c>
      <c r="F52" s="58">
        <f>SUM($F38:$F51)</f>
        <v>0</v>
      </c>
      <c r="G52" s="59">
        <f>SUM($G38:$G51)</f>
        <v>0</v>
      </c>
      <c r="H52" s="346"/>
      <c r="I52" s="275" t="s">
        <v>140</v>
      </c>
      <c r="J52" s="291"/>
      <c r="K52" s="57">
        <f>SUM($K38:$K51)</f>
        <v>0</v>
      </c>
      <c r="L52" s="57">
        <f>SUM($L38:$L51)</f>
        <v>0</v>
      </c>
      <c r="M52" s="60">
        <f>SUM($M38:$M51)</f>
        <v>0</v>
      </c>
      <c r="N52" s="59">
        <f>SUM($N38:$N51)</f>
        <v>0</v>
      </c>
      <c r="O52" s="340"/>
      <c r="P52" s="275" t="s">
        <v>140</v>
      </c>
      <c r="Q52" s="291"/>
      <c r="R52" s="60">
        <f>SUM($R38:$R51)</f>
        <v>0</v>
      </c>
      <c r="S52" s="59">
        <f>SUM($S38:$S51)</f>
        <v>0</v>
      </c>
      <c r="T52" s="340"/>
      <c r="U52" s="275" t="s">
        <v>140</v>
      </c>
      <c r="V52" s="291"/>
      <c r="W52" s="57">
        <f>SUM($W38:$W51)</f>
        <v>0</v>
      </c>
      <c r="X52" s="57">
        <f>SUM($X38:$X51)</f>
        <v>0</v>
      </c>
      <c r="Y52" s="60">
        <f>SUM($Y38:$Y51)</f>
        <v>0</v>
      </c>
      <c r="Z52" s="59">
        <f>SUM($Z38:$Z51)</f>
        <v>0</v>
      </c>
      <c r="AA52" s="340"/>
      <c r="AB52" s="275" t="s">
        <v>140</v>
      </c>
      <c r="AC52" s="291"/>
      <c r="AD52" s="57">
        <f>SUM($AD38:$AD51)</f>
        <v>0</v>
      </c>
      <c r="AE52" s="57">
        <f>SUM($AE38:$AE51)</f>
        <v>0</v>
      </c>
      <c r="AF52" s="60">
        <f>SUM($AF38:$AF51)</f>
        <v>0</v>
      </c>
      <c r="AG52" s="59">
        <f>SUM($AG38:$AG51)</f>
        <v>0</v>
      </c>
      <c r="AH52" s="340"/>
      <c r="AI52" s="275" t="s">
        <v>140</v>
      </c>
      <c r="AJ52" s="291"/>
      <c r="AK52" s="57">
        <f>SUM($AK38:$AK51)</f>
        <v>0</v>
      </c>
      <c r="AL52" s="57">
        <f>SUM($AL38:$AL51)</f>
        <v>0</v>
      </c>
      <c r="AM52" s="60">
        <f>SUM($AM37:$AM51)</f>
        <v>0</v>
      </c>
      <c r="AN52" s="61">
        <f>SUM($AN37:$AN51)</f>
        <v>0</v>
      </c>
      <c r="AO52" s="294"/>
      <c r="AP52" s="276" t="s">
        <v>140</v>
      </c>
      <c r="AQ52" s="291"/>
      <c r="AR52" s="62">
        <f>SUM($AM52,$AF52,$Y52,$R52,$M52,$F52)</f>
        <v>0</v>
      </c>
      <c r="AS52" s="63">
        <f>SUM($AN52,$AG52,$Z52,$S52,$N52,$G52)</f>
        <v>0</v>
      </c>
      <c r="AT52" s="294"/>
      <c r="AU52" s="276" t="s">
        <v>140</v>
      </c>
      <c r="AV52" s="291"/>
      <c r="AW52" s="60">
        <f>SUM($AW38:$AW51)</f>
        <v>0</v>
      </c>
      <c r="AX52" s="59">
        <f>SUM($AX38:$AX51)</f>
        <v>0</v>
      </c>
      <c r="AY52" s="300"/>
      <c r="AZ52" s="275" t="s">
        <v>140</v>
      </c>
      <c r="BA52" s="291"/>
      <c r="BB52" s="62">
        <f>SUM($AR52,$AW52)</f>
        <v>0</v>
      </c>
      <c r="BC52" s="62">
        <f>SUM($AS52,$AX52)</f>
        <v>0</v>
      </c>
      <c r="BD52" s="294"/>
      <c r="BE52" s="329"/>
      <c r="BF52" s="330"/>
      <c r="BG52" s="330"/>
      <c r="BH52" s="330"/>
      <c r="BI52" s="330"/>
      <c r="BJ52" s="331"/>
    </row>
    <row r="53" spans="2:62" s="30" customFormat="1" ht="14" x14ac:dyDescent="0.35">
      <c r="B53" s="102"/>
      <c r="C53" s="102"/>
      <c r="F53" s="80"/>
      <c r="H53" s="340"/>
      <c r="I53" s="102"/>
      <c r="J53" s="102"/>
      <c r="O53" s="340"/>
      <c r="P53" s="102"/>
      <c r="Q53" s="102"/>
      <c r="T53" s="340"/>
      <c r="U53" s="102"/>
      <c r="V53" s="102"/>
      <c r="AA53" s="340"/>
      <c r="AB53" s="102"/>
      <c r="AC53" s="102"/>
      <c r="AH53" s="340"/>
      <c r="AI53" s="102"/>
      <c r="AJ53" s="102"/>
      <c r="AO53" s="294"/>
      <c r="AP53" s="102"/>
      <c r="AQ53" s="102"/>
      <c r="AT53" s="294"/>
      <c r="AU53" s="102"/>
      <c r="AV53" s="102"/>
      <c r="AY53" s="300"/>
      <c r="AZ53" s="102"/>
      <c r="BA53" s="102"/>
      <c r="BD53" s="294"/>
    </row>
    <row r="54" spans="2:62" s="30" customFormat="1" thickBot="1" x14ac:dyDescent="0.4">
      <c r="B54" s="102"/>
      <c r="C54" s="102"/>
      <c r="F54" s="80"/>
      <c r="H54" s="340"/>
      <c r="I54" s="102"/>
      <c r="J54" s="102"/>
      <c r="O54" s="340"/>
      <c r="P54" s="102"/>
      <c r="Q54" s="102"/>
      <c r="T54" s="340"/>
      <c r="U54" s="102"/>
      <c r="V54" s="102"/>
      <c r="AA54" s="340"/>
      <c r="AB54" s="102"/>
      <c r="AC54" s="102"/>
      <c r="AH54" s="340"/>
      <c r="AI54" s="102"/>
      <c r="AJ54" s="102"/>
      <c r="AO54" s="294"/>
      <c r="AP54" s="102"/>
      <c r="AQ54" s="102"/>
      <c r="AT54" s="294"/>
      <c r="AU54" s="102"/>
      <c r="AV54" s="102"/>
      <c r="AY54" s="300"/>
      <c r="AZ54" s="102"/>
      <c r="BA54" s="102"/>
      <c r="BD54" s="294"/>
    </row>
    <row r="55" spans="2:62" s="82" customFormat="1" ht="35.5" customHeight="1" thickBot="1" x14ac:dyDescent="0.4">
      <c r="B55" s="308" t="s">
        <v>141</v>
      </c>
      <c r="C55" s="309"/>
      <c r="D55" s="125">
        <f>SUM($D33,$D52)</f>
        <v>2113.1004366812226</v>
      </c>
      <c r="E55" s="125">
        <f>SUM($E33,$E52)</f>
        <v>1408.7336244541484</v>
      </c>
      <c r="F55" s="131">
        <f>$F33+$F52</f>
        <v>38712</v>
      </c>
      <c r="G55" s="132">
        <f>$G33+$G52</f>
        <v>25808</v>
      </c>
      <c r="H55" s="346"/>
      <c r="I55" s="308" t="s">
        <v>141</v>
      </c>
      <c r="J55" s="309"/>
      <c r="K55" s="130">
        <f>SUM($K33,$K52)</f>
        <v>296.7932222222222</v>
      </c>
      <c r="L55" s="130">
        <f>SUM($L33,$L52)</f>
        <v>180.88452469135802</v>
      </c>
      <c r="M55" s="132">
        <f>$M33+$M52</f>
        <v>31975.994600000002</v>
      </c>
      <c r="N55" s="132">
        <f>$N33+$N52</f>
        <v>21161.853999999999</v>
      </c>
      <c r="O55" s="340"/>
      <c r="P55" s="308" t="s">
        <v>141</v>
      </c>
      <c r="Q55" s="309"/>
      <c r="R55" s="132">
        <f>$R33+$R52</f>
        <v>9488.6999999999989</v>
      </c>
      <c r="S55" s="132">
        <f>$S33+$S52</f>
        <v>6325.8000000000011</v>
      </c>
      <c r="T55" s="340"/>
      <c r="U55" s="308" t="s">
        <v>141</v>
      </c>
      <c r="V55" s="309"/>
      <c r="W55" s="130">
        <f>SUM($W33,$W52)</f>
        <v>812.88373362445407</v>
      </c>
      <c r="X55" s="130">
        <f>SUM($X33,$X52)</f>
        <v>361.28165938864635</v>
      </c>
      <c r="Y55" s="132">
        <f>$Y33+$Y52</f>
        <v>34499.399999999994</v>
      </c>
      <c r="Z55" s="132">
        <f>$Z33+$Z52</f>
        <v>22999.600000000002</v>
      </c>
      <c r="AA55" s="340"/>
      <c r="AB55" s="308" t="s">
        <v>141</v>
      </c>
      <c r="AC55" s="309"/>
      <c r="AD55" s="130">
        <f>SUM($AD33,$AD52)</f>
        <v>72.178329694323139</v>
      </c>
      <c r="AE55" s="130">
        <f>SUM($AE33,$AE52)</f>
        <v>32.079257641921394</v>
      </c>
      <c r="AF55" s="132">
        <f>$AF33+$AF52</f>
        <v>3352.6949999999997</v>
      </c>
      <c r="AG55" s="132">
        <f>$AG33+$AG52</f>
        <v>2235.13</v>
      </c>
      <c r="AH55" s="340"/>
      <c r="AI55" s="308" t="s">
        <v>142</v>
      </c>
      <c r="AJ55" s="309"/>
      <c r="AK55" s="130">
        <f>SUM($AK33,$AK52)</f>
        <v>91.950327510917006</v>
      </c>
      <c r="AL55" s="130">
        <f>SUM($AL33,$AL52)</f>
        <v>40.866812227074234</v>
      </c>
      <c r="AM55" s="132">
        <f>$AM33+$AM52</f>
        <v>20486.399999999998</v>
      </c>
      <c r="AN55" s="133">
        <f>$AN33+$AN52</f>
        <v>13657.600000000002</v>
      </c>
      <c r="AO55" s="294"/>
      <c r="AP55" s="317" t="s">
        <v>297</v>
      </c>
      <c r="AQ55" s="309"/>
      <c r="AR55" s="134">
        <f>SUM($AR33+$AR52)</f>
        <v>138515.18959999998</v>
      </c>
      <c r="AS55" s="132">
        <f>SUM($AS33+$AS52)</f>
        <v>92187.983999999997</v>
      </c>
      <c r="AT55" s="294"/>
      <c r="AU55" s="317" t="s">
        <v>141</v>
      </c>
      <c r="AV55" s="309"/>
      <c r="AW55" s="132">
        <f>$AW33+$AW52</f>
        <v>24230.55</v>
      </c>
      <c r="AX55" s="132">
        <f>$AX33+$AX52</f>
        <v>16153.700000000004</v>
      </c>
      <c r="AY55" s="300"/>
      <c r="AZ55" s="308" t="s">
        <v>296</v>
      </c>
      <c r="BA55" s="309"/>
      <c r="BB55" s="132">
        <f>$BB33+$BB52</f>
        <v>162745.73959999997</v>
      </c>
      <c r="BC55" s="133">
        <f>$BC33+$BC52</f>
        <v>108341.68400000001</v>
      </c>
      <c r="BD55" s="294"/>
      <c r="BE55" s="125" t="s">
        <v>156</v>
      </c>
      <c r="BF55" s="135">
        <f>$BF7+$BF38</f>
        <v>49017.55763013698</v>
      </c>
      <c r="BG55" s="81"/>
      <c r="BH55" s="128" t="s">
        <v>161</v>
      </c>
      <c r="BI55" s="129">
        <f>$BI7+$BI38</f>
        <v>178914.08534999998</v>
      </c>
    </row>
    <row r="56" spans="2:62" s="30" customFormat="1" ht="31" customHeight="1" thickBot="1" x14ac:dyDescent="0.4">
      <c r="N56" s="99"/>
      <c r="BE56" s="102"/>
      <c r="BF56" s="83"/>
      <c r="BH56" s="102"/>
    </row>
    <row r="57" spans="2:62" s="30" customFormat="1" ht="47.25" customHeight="1" thickBot="1" x14ac:dyDescent="0.4">
      <c r="F57" s="80"/>
      <c r="AJ57" s="30" t="s">
        <v>6</v>
      </c>
      <c r="BE57" s="128" t="s">
        <v>143</v>
      </c>
      <c r="BF57" s="126">
        <f>$BF11+$BF42+$BF14+$BF45</f>
        <v>32678.371753424657</v>
      </c>
      <c r="BH57" s="139" t="s">
        <v>144</v>
      </c>
      <c r="BI57" s="137">
        <f>$BI11+$BI42+$BI14+$BI45</f>
        <v>119276.0569</v>
      </c>
    </row>
    <row r="58" spans="2:62" s="30" customFormat="1" ht="102" customHeight="1" thickBot="1" x14ac:dyDescent="0.4">
      <c r="B58" s="84" t="s">
        <v>33</v>
      </c>
      <c r="C58" s="84" t="s">
        <v>94</v>
      </c>
      <c r="D58" s="84" t="s">
        <v>299</v>
      </c>
      <c r="E58" s="177"/>
      <c r="F58" s="80"/>
      <c r="AZ58" s="269" t="s">
        <v>157</v>
      </c>
      <c r="BA58" s="270"/>
      <c r="BB58" s="271"/>
      <c r="BC58" s="96">
        <f>SUM($BC66,$BC71)</f>
        <v>162745.73959999997</v>
      </c>
      <c r="BG58" s="30" t="s">
        <v>6</v>
      </c>
      <c r="BH58" s="128" t="s">
        <v>162</v>
      </c>
      <c r="BI58" s="138">
        <f>$BI55+$BI57</f>
        <v>298190.14224999998</v>
      </c>
    </row>
    <row r="59" spans="2:62" s="30" customFormat="1" ht="31.75" customHeight="1" thickBot="1" x14ac:dyDescent="0.4">
      <c r="B59" s="152" t="s">
        <v>95</v>
      </c>
      <c r="C59" s="169">
        <v>85</v>
      </c>
      <c r="D59" s="193">
        <f>AVERAGE(C64:C68)</f>
        <v>72.823076923076925</v>
      </c>
      <c r="F59" s="80"/>
      <c r="AZ59" s="106"/>
      <c r="BA59" s="107"/>
      <c r="BB59" s="107"/>
      <c r="BC59" s="93"/>
    </row>
    <row r="60" spans="2:62" s="30" customFormat="1" ht="36" customHeight="1" thickBot="1" x14ac:dyDescent="0.4">
      <c r="F60" s="80"/>
      <c r="AZ60" s="275" t="s">
        <v>145</v>
      </c>
      <c r="BA60" s="276"/>
      <c r="BB60" s="277"/>
      <c r="BC60" s="94">
        <f>SUM($BC68,$BC73)</f>
        <v>108341.68400000001</v>
      </c>
    </row>
    <row r="61" spans="2:62" s="30" customFormat="1" ht="27" customHeight="1" thickBot="1" x14ac:dyDescent="0.4">
      <c r="B61" s="268" t="s">
        <v>103</v>
      </c>
      <c r="C61" s="268"/>
      <c r="F61" s="80"/>
      <c r="AZ61" s="108"/>
      <c r="BA61" s="102"/>
      <c r="BB61" s="102"/>
      <c r="BC61" s="95"/>
    </row>
    <row r="62" spans="2:62" s="30" customFormat="1" ht="39" customHeight="1" thickBot="1" x14ac:dyDescent="0.4">
      <c r="B62" s="84" t="s">
        <v>96</v>
      </c>
      <c r="C62" s="84" t="s">
        <v>97</v>
      </c>
      <c r="F62" s="80"/>
      <c r="AZ62" s="269" t="s">
        <v>163</v>
      </c>
      <c r="BA62" s="270"/>
      <c r="BB62" s="271"/>
      <c r="BC62" s="85">
        <f>$BC58+$BC60</f>
        <v>271087.42359999998</v>
      </c>
    </row>
    <row r="63" spans="2:62" s="30" customFormat="1" ht="14" x14ac:dyDescent="0.35">
      <c r="B63" s="151" t="s">
        <v>170</v>
      </c>
      <c r="C63" s="71">
        <v>0</v>
      </c>
      <c r="F63" s="80"/>
      <c r="AZ63" s="90"/>
      <c r="BA63" s="86"/>
      <c r="BB63" s="86"/>
      <c r="BC63" s="87"/>
    </row>
    <row r="64" spans="2:62" s="30" customFormat="1" thickBot="1" x14ac:dyDescent="0.4">
      <c r="B64" s="151" t="s">
        <v>98</v>
      </c>
      <c r="C64" s="192">
        <v>60.846153846153847</v>
      </c>
      <c r="F64" s="80"/>
      <c r="AZ64" s="90"/>
      <c r="BA64" s="86"/>
      <c r="BB64" s="86"/>
      <c r="BC64" s="87"/>
    </row>
    <row r="65" spans="2:55" s="30" customFormat="1" ht="24" customHeight="1" thickBot="1" x14ac:dyDescent="0.4">
      <c r="B65" s="151" t="s">
        <v>102</v>
      </c>
      <c r="C65" s="192">
        <v>75.15384615384616</v>
      </c>
      <c r="F65" s="80"/>
      <c r="AZ65" s="272" t="s">
        <v>121</v>
      </c>
      <c r="BA65" s="273"/>
      <c r="BB65" s="273"/>
      <c r="BC65" s="274"/>
    </row>
    <row r="66" spans="2:55" s="30" customFormat="1" ht="25.5" customHeight="1" thickBot="1" x14ac:dyDescent="0.4">
      <c r="B66" s="151" t="s">
        <v>99</v>
      </c>
      <c r="C66" s="192">
        <v>68.192307692307693</v>
      </c>
      <c r="F66" s="80"/>
      <c r="AZ66" s="262" t="s">
        <v>158</v>
      </c>
      <c r="BA66" s="263"/>
      <c r="BB66" s="264"/>
      <c r="BC66" s="91">
        <f>$BB33</f>
        <v>162745.73959999997</v>
      </c>
    </row>
    <row r="67" spans="2:55" s="30" customFormat="1" thickBot="1" x14ac:dyDescent="0.4">
      <c r="B67" s="151" t="s">
        <v>100</v>
      </c>
      <c r="C67" s="192">
        <v>83.384615384615387</v>
      </c>
      <c r="F67" s="80"/>
      <c r="AZ67" s="109"/>
      <c r="BA67" s="107"/>
      <c r="BB67" s="107"/>
      <c r="BC67" s="89"/>
    </row>
    <row r="68" spans="2:55" s="30" customFormat="1" ht="30" customHeight="1" thickBot="1" x14ac:dyDescent="0.4">
      <c r="B68" s="151" t="s">
        <v>101</v>
      </c>
      <c r="C68" s="192">
        <v>76.538461538461533</v>
      </c>
      <c r="F68" s="80"/>
      <c r="G68" s="30" t="s">
        <v>6</v>
      </c>
      <c r="AZ68" s="265" t="s">
        <v>119</v>
      </c>
      <c r="BA68" s="266"/>
      <c r="BB68" s="267"/>
      <c r="BC68" s="88">
        <f>$BC33</f>
        <v>108341.68400000001</v>
      </c>
    </row>
    <row r="69" spans="2:55" s="30" customFormat="1" thickBot="1" x14ac:dyDescent="0.4">
      <c r="B69" s="151" t="s">
        <v>171</v>
      </c>
      <c r="C69" s="71">
        <v>0</v>
      </c>
      <c r="F69" s="80"/>
      <c r="AZ69" s="90"/>
      <c r="BA69" s="86"/>
      <c r="BB69" s="86"/>
      <c r="BC69" s="87"/>
    </row>
    <row r="70" spans="2:55" s="30" customFormat="1" ht="25.5" customHeight="1" thickBot="1" x14ac:dyDescent="0.4">
      <c r="F70" s="80"/>
      <c r="AZ70" s="272" t="s">
        <v>137</v>
      </c>
      <c r="BA70" s="273"/>
      <c r="BB70" s="273"/>
      <c r="BC70" s="274"/>
    </row>
    <row r="71" spans="2:55" ht="24" customHeight="1" thickBot="1" x14ac:dyDescent="0.4">
      <c r="F71" s="6"/>
      <c r="K71" s="30"/>
      <c r="L71" s="30"/>
      <c r="W71" s="30"/>
      <c r="X71" s="30"/>
      <c r="AD71" s="30"/>
      <c r="AE71" s="30"/>
      <c r="AK71" s="30"/>
      <c r="AL71" s="30"/>
      <c r="AZ71" s="262" t="s">
        <v>158</v>
      </c>
      <c r="BA71" s="263"/>
      <c r="BB71" s="264"/>
      <c r="BC71" s="85">
        <f>$BB52</f>
        <v>0</v>
      </c>
    </row>
    <row r="72" spans="2:55" ht="15" thickBot="1" x14ac:dyDescent="0.4">
      <c r="B72" s="278" t="s">
        <v>333</v>
      </c>
      <c r="C72" s="279"/>
      <c r="D72" s="279"/>
      <c r="E72" s="279"/>
      <c r="F72" s="279"/>
      <c r="K72" s="30"/>
      <c r="L72" s="30"/>
      <c r="AZ72" s="109"/>
      <c r="BA72" s="107"/>
      <c r="BB72" s="107"/>
      <c r="BC72" s="89"/>
    </row>
    <row r="73" spans="2:55" ht="27" customHeight="1" thickBot="1" x14ac:dyDescent="0.4">
      <c r="B73" s="280"/>
      <c r="C73" s="281"/>
      <c r="D73" s="281"/>
      <c r="E73" s="281"/>
      <c r="F73" s="282"/>
      <c r="K73" s="30"/>
      <c r="L73" s="30"/>
      <c r="AZ73" s="265" t="s">
        <v>119</v>
      </c>
      <c r="BA73" s="266"/>
      <c r="BB73" s="267"/>
      <c r="BC73" s="88">
        <f>$BC52</f>
        <v>0</v>
      </c>
    </row>
    <row r="74" spans="2:55" x14ac:dyDescent="0.35">
      <c r="B74" s="283"/>
      <c r="C74" s="284"/>
      <c r="D74" s="284"/>
      <c r="E74" s="284"/>
      <c r="F74" s="285"/>
      <c r="K74" s="30"/>
      <c r="L74" s="30"/>
    </row>
    <row r="75" spans="2:55" x14ac:dyDescent="0.35">
      <c r="B75" s="283"/>
      <c r="C75" s="284"/>
      <c r="D75" s="284"/>
      <c r="E75" s="284"/>
      <c r="F75" s="285"/>
      <c r="K75" s="30"/>
      <c r="L75" s="30"/>
    </row>
    <row r="76" spans="2:55" x14ac:dyDescent="0.35">
      <c r="B76" s="283"/>
      <c r="C76" s="284"/>
      <c r="D76" s="284"/>
      <c r="E76" s="284"/>
      <c r="F76" s="285"/>
      <c r="K76" s="30"/>
      <c r="L76" s="30"/>
    </row>
    <row r="77" spans="2:55" x14ac:dyDescent="0.35">
      <c r="B77" s="283"/>
      <c r="C77" s="284"/>
      <c r="D77" s="284"/>
      <c r="E77" s="284"/>
      <c r="F77" s="285"/>
      <c r="K77" s="30"/>
      <c r="L77" s="30"/>
    </row>
    <row r="78" spans="2:55" x14ac:dyDescent="0.35">
      <c r="B78" s="283"/>
      <c r="C78" s="284"/>
      <c r="D78" s="284"/>
      <c r="E78" s="284"/>
      <c r="F78" s="285"/>
      <c r="K78" s="30"/>
      <c r="L78" s="30"/>
    </row>
    <row r="79" spans="2:55" x14ac:dyDescent="0.35">
      <c r="B79" s="283"/>
      <c r="C79" s="284"/>
      <c r="D79" s="284"/>
      <c r="E79" s="284"/>
      <c r="F79" s="285"/>
      <c r="K79" s="30"/>
      <c r="L79" s="30"/>
    </row>
    <row r="80" spans="2:55" x14ac:dyDescent="0.35">
      <c r="B80" s="283"/>
      <c r="C80" s="284"/>
      <c r="D80" s="284"/>
      <c r="E80" s="284"/>
      <c r="F80" s="285"/>
      <c r="K80" s="30"/>
      <c r="L80" s="30"/>
    </row>
    <row r="81" spans="2:12" x14ac:dyDescent="0.35">
      <c r="B81" s="283"/>
      <c r="C81" s="284"/>
      <c r="D81" s="284"/>
      <c r="E81" s="284"/>
      <c r="F81" s="285"/>
      <c r="K81" s="30"/>
      <c r="L81" s="30"/>
    </row>
    <row r="82" spans="2:12" x14ac:dyDescent="0.35">
      <c r="B82" s="283"/>
      <c r="C82" s="284"/>
      <c r="D82" s="284"/>
      <c r="E82" s="284"/>
      <c r="F82" s="285"/>
      <c r="K82" s="30"/>
      <c r="L82" s="30"/>
    </row>
    <row r="83" spans="2:12" x14ac:dyDescent="0.35">
      <c r="B83" s="283"/>
      <c r="C83" s="284"/>
      <c r="D83" s="284"/>
      <c r="E83" s="284"/>
      <c r="F83" s="285"/>
    </row>
    <row r="84" spans="2:12" x14ac:dyDescent="0.35">
      <c r="B84" s="283"/>
      <c r="C84" s="284"/>
      <c r="D84" s="284"/>
      <c r="E84" s="284"/>
      <c r="F84" s="285"/>
    </row>
    <row r="85" spans="2:12" x14ac:dyDescent="0.35">
      <c r="B85" s="283"/>
      <c r="C85" s="284"/>
      <c r="D85" s="284"/>
      <c r="E85" s="284"/>
      <c r="F85" s="285"/>
    </row>
    <row r="86" spans="2:12" x14ac:dyDescent="0.35">
      <c r="B86" s="283"/>
      <c r="C86" s="284"/>
      <c r="D86" s="284"/>
      <c r="E86" s="284"/>
      <c r="F86" s="285"/>
    </row>
    <row r="87" spans="2:12" x14ac:dyDescent="0.35">
      <c r="B87" s="283"/>
      <c r="C87" s="284"/>
      <c r="D87" s="284"/>
      <c r="E87" s="284"/>
      <c r="F87" s="285"/>
    </row>
    <row r="88" spans="2:12" x14ac:dyDescent="0.35">
      <c r="B88" s="283"/>
      <c r="C88" s="284"/>
      <c r="D88" s="284"/>
      <c r="E88" s="284"/>
      <c r="F88" s="285"/>
    </row>
    <row r="89" spans="2:12" x14ac:dyDescent="0.35">
      <c r="B89" s="283"/>
      <c r="C89" s="284"/>
      <c r="D89" s="284"/>
      <c r="E89" s="284"/>
      <c r="F89" s="285"/>
    </row>
    <row r="90" spans="2:12" x14ac:dyDescent="0.35">
      <c r="B90" s="283"/>
      <c r="C90" s="284"/>
      <c r="D90" s="284"/>
      <c r="E90" s="284"/>
      <c r="F90" s="285"/>
    </row>
    <row r="91" spans="2:12" x14ac:dyDescent="0.35">
      <c r="B91" s="283"/>
      <c r="C91" s="284"/>
      <c r="D91" s="284"/>
      <c r="E91" s="284"/>
      <c r="F91" s="285"/>
    </row>
    <row r="92" spans="2:12" x14ac:dyDescent="0.35">
      <c r="B92" s="283"/>
      <c r="C92" s="284"/>
      <c r="D92" s="284"/>
      <c r="E92" s="284"/>
      <c r="F92" s="285"/>
    </row>
    <row r="93" spans="2:12" ht="15" thickBot="1" x14ac:dyDescent="0.4">
      <c r="B93" s="286"/>
      <c r="C93" s="287"/>
      <c r="D93" s="287"/>
      <c r="E93" s="287"/>
      <c r="F93" s="288"/>
    </row>
  </sheetData>
  <mergeCells count="96">
    <mergeCell ref="B72:F72"/>
    <mergeCell ref="B73:F93"/>
    <mergeCell ref="BE16:BE17"/>
    <mergeCell ref="BE47:BE48"/>
    <mergeCell ref="B1:BJ1"/>
    <mergeCell ref="B2:BJ2"/>
    <mergeCell ref="T4:T55"/>
    <mergeCell ref="U4:Z4"/>
    <mergeCell ref="B4:G4"/>
    <mergeCell ref="B35:G35"/>
    <mergeCell ref="I35:N35"/>
    <mergeCell ref="P35:S35"/>
    <mergeCell ref="B36:G36"/>
    <mergeCell ref="I36:N36"/>
    <mergeCell ref="P36:S36"/>
    <mergeCell ref="B52:C52"/>
    <mergeCell ref="I52:J52"/>
    <mergeCell ref="P52:Q52"/>
    <mergeCell ref="B61:C61"/>
    <mergeCell ref="U33:V33"/>
    <mergeCell ref="U55:V55"/>
    <mergeCell ref="B55:C55"/>
    <mergeCell ref="B33:C33"/>
    <mergeCell ref="H4:H55"/>
    <mergeCell ref="I4:N4"/>
    <mergeCell ref="O4:O55"/>
    <mergeCell ref="P4:S4"/>
    <mergeCell ref="I55:J55"/>
    <mergeCell ref="P55:Q55"/>
    <mergeCell ref="I33:J33"/>
    <mergeCell ref="I5:N5"/>
    <mergeCell ref="P5:S5"/>
    <mergeCell ref="AU5:AX5"/>
    <mergeCell ref="AI33:AJ33"/>
    <mergeCell ref="AI36:AN36"/>
    <mergeCell ref="AB55:AC55"/>
    <mergeCell ref="AI55:AJ55"/>
    <mergeCell ref="AI5:AN5"/>
    <mergeCell ref="AB36:AG36"/>
    <mergeCell ref="AU55:AV55"/>
    <mergeCell ref="U5:Z5"/>
    <mergeCell ref="AZ37:BC50"/>
    <mergeCell ref="AZ52:BA52"/>
    <mergeCell ref="AA4:AA55"/>
    <mergeCell ref="AB4:AG4"/>
    <mergeCell ref="AH4:AH55"/>
    <mergeCell ref="AI4:AN4"/>
    <mergeCell ref="AO4:AO55"/>
    <mergeCell ref="AB33:AC33"/>
    <mergeCell ref="AP4:AS5"/>
    <mergeCell ref="AT4:AT55"/>
    <mergeCell ref="AU4:AX4"/>
    <mergeCell ref="AP33:AQ33"/>
    <mergeCell ref="AU33:AV33"/>
    <mergeCell ref="AU36:AX36"/>
    <mergeCell ref="AP55:AQ55"/>
    <mergeCell ref="BE52:BJ52"/>
    <mergeCell ref="BD4:BD55"/>
    <mergeCell ref="BE4:BJ4"/>
    <mergeCell ref="BE5:BJ5"/>
    <mergeCell ref="AP6:AS31"/>
    <mergeCell ref="AZ6:BC31"/>
    <mergeCell ref="AP32:AQ32"/>
    <mergeCell ref="AZ32:BA32"/>
    <mergeCell ref="AY4:AY55"/>
    <mergeCell ref="AZ4:BC5"/>
    <mergeCell ref="AZ33:BA33"/>
    <mergeCell ref="AZ55:BA55"/>
    <mergeCell ref="BE33:BJ33"/>
    <mergeCell ref="AZ35:BC36"/>
    <mergeCell ref="BE35:BJ35"/>
    <mergeCell ref="BE36:BJ36"/>
    <mergeCell ref="B5:G5"/>
    <mergeCell ref="AZ70:BC70"/>
    <mergeCell ref="U52:V52"/>
    <mergeCell ref="AB52:AC52"/>
    <mergeCell ref="AI52:AJ52"/>
    <mergeCell ref="AP52:AQ52"/>
    <mergeCell ref="AU52:AV52"/>
    <mergeCell ref="U35:Z35"/>
    <mergeCell ref="AB35:AG35"/>
    <mergeCell ref="AI35:AN35"/>
    <mergeCell ref="AP35:AS36"/>
    <mergeCell ref="AU35:AX35"/>
    <mergeCell ref="U36:Z36"/>
    <mergeCell ref="AB5:AG5"/>
    <mergeCell ref="P33:Q33"/>
    <mergeCell ref="AP37:AS50"/>
    <mergeCell ref="AZ71:BB71"/>
    <mergeCell ref="AZ73:BB73"/>
    <mergeCell ref="AZ58:BB58"/>
    <mergeCell ref="AZ62:BB62"/>
    <mergeCell ref="AZ65:BC65"/>
    <mergeCell ref="AZ66:BB66"/>
    <mergeCell ref="AZ68:BB68"/>
    <mergeCell ref="AZ60:BB60"/>
  </mergeCells>
  <dataValidations count="1">
    <dataValidation type="list" allowBlank="1" showInputMessage="1" showErrorMessage="1" sqref="BE18 BE49" xr:uid="{CF18984A-813F-42D9-867D-4336F0F82110}">
      <formula1>"Yes,No,Not Applicable"</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ECEEF09-D869-4441-88A7-1B7A931D33FF}"/>
</file>

<file path=customXml/itemProps2.xml><?xml version="1.0" encoding="utf-8"?>
<ds:datastoreItem xmlns:ds="http://schemas.openxmlformats.org/officeDocument/2006/customXml" ds:itemID="{8BDF90FF-419E-40F8-8C38-546C4FE99FDF}"/>
</file>

<file path=customXml/itemProps3.xml><?xml version="1.0" encoding="utf-8"?>
<ds:datastoreItem xmlns:ds="http://schemas.openxmlformats.org/officeDocument/2006/customXml" ds:itemID="{26061379-E358-45BB-8881-73CFCF2F58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Background</vt:lpstr>
      <vt:lpstr>Provider Information</vt:lpstr>
      <vt:lpstr>Cost Categories Defined</vt:lpstr>
      <vt:lpstr>M4-DH.1to1</vt:lpstr>
      <vt:lpstr>M6-DH.Small</vt:lpstr>
      <vt:lpstr>M7-DH.Large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MaryAnn Mood</dc:creator>
  <cp:lastModifiedBy>Christin Diehl</cp:lastModifiedBy>
  <cp:lastPrinted>2022-06-02T13:46:43Z</cp:lastPrinted>
  <dcterms:created xsi:type="dcterms:W3CDTF">2022-05-24T13:58:50Z</dcterms:created>
  <dcterms:modified xsi:type="dcterms:W3CDTF">2024-08-27T21:05:06Z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